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50" windowHeight="9615" tabRatio="638"/>
  </bookViews>
  <sheets>
    <sheet name="Personal File" sheetId="4" r:id="rId1"/>
    <sheet name="Shade" sheetId="20" r:id="rId2"/>
    <sheet name="Skills" sheetId="15" r:id="rId3"/>
    <sheet name="Invocations" sheetId="18" r:id="rId4"/>
    <sheet name="Feats" sheetId="17" r:id="rId5"/>
    <sheet name="Martial" sheetId="6" r:id="rId6"/>
    <sheet name="Equipment" sheetId="19" r:id="rId7"/>
  </sheets>
  <definedNames>
    <definedName name="_xlnm.Print_Area" localSheetId="6">Equipment!#REF!</definedName>
    <definedName name="_xlnm.Print_Area" localSheetId="4">Feats!#REF!</definedName>
    <definedName name="_xlnm.Print_Area" localSheetId="3">Invocations!$A$1:$H$5</definedName>
    <definedName name="_xlnm.Print_Area" localSheetId="5">Martial!#REF!</definedName>
    <definedName name="_xlnm.Print_Area" localSheetId="0">'Personal File'!$A$1:$H$64</definedName>
    <definedName name="_xlnm.Print_Area" localSheetId="1">Shade!$A$1:$H$16</definedName>
    <definedName name="_xlnm.Print_Area" localSheetId="2">Skills!$A$1:$K$26</definedName>
  </definedNames>
  <calcPr calcId="145621"/>
</workbook>
</file>

<file path=xl/calcChain.xml><?xml version="1.0" encoding="utf-8"?>
<calcChain xmlns="http://schemas.openxmlformats.org/spreadsheetml/2006/main">
  <c r="C15" i="4" l="1"/>
  <c r="C14" i="4"/>
  <c r="C13" i="4"/>
  <c r="C12" i="4"/>
  <c r="C11" i="4"/>
  <c r="C10" i="4"/>
  <c r="H40" i="15" l="1"/>
  <c r="H39" i="15"/>
  <c r="H38" i="15"/>
  <c r="I38" i="15" s="1"/>
  <c r="H37" i="15"/>
  <c r="H36" i="15"/>
  <c r="H35" i="15"/>
  <c r="H34" i="15"/>
  <c r="H33" i="15"/>
  <c r="I33" i="15" s="1"/>
  <c r="H32" i="15"/>
  <c r="H31" i="15"/>
  <c r="H30" i="15"/>
  <c r="H29" i="15"/>
  <c r="H28" i="15"/>
  <c r="I28" i="15" s="1"/>
  <c r="H27" i="15"/>
  <c r="H26" i="15"/>
  <c r="I26" i="15" s="1"/>
  <c r="H25" i="15"/>
  <c r="H24" i="15"/>
  <c r="H23" i="15"/>
  <c r="I23" i="15" s="1"/>
  <c r="H22" i="15"/>
  <c r="I22" i="15" s="1"/>
  <c r="H21" i="15"/>
  <c r="H20" i="15"/>
  <c r="H19" i="15"/>
  <c r="H18" i="15"/>
  <c r="H17" i="15"/>
  <c r="H16" i="15"/>
  <c r="I16" i="15" s="1"/>
  <c r="H15" i="15"/>
  <c r="H14" i="15"/>
  <c r="H13" i="15"/>
  <c r="H12" i="15"/>
  <c r="H11" i="15"/>
  <c r="I11" i="15" s="1"/>
  <c r="H10" i="15"/>
  <c r="H9" i="15"/>
  <c r="I9" i="15" s="1"/>
  <c r="H8" i="15"/>
  <c r="H7" i="15"/>
  <c r="H6" i="15"/>
  <c r="H5" i="15"/>
  <c r="H4" i="15"/>
  <c r="H3" i="15"/>
  <c r="C12" i="19" l="1"/>
  <c r="C33" i="19"/>
  <c r="C7" i="19"/>
  <c r="C16" i="19" s="1"/>
  <c r="C8" i="19"/>
  <c r="E3" i="20"/>
  <c r="G16" i="6"/>
  <c r="B15" i="6" s="1"/>
  <c r="E14" i="4"/>
  <c r="E10" i="20" s="1"/>
  <c r="E11" i="20" s="1"/>
  <c r="D34" i="15"/>
  <c r="E34" i="15" s="1"/>
  <c r="G34" i="15" s="1"/>
  <c r="I34" i="15" s="1"/>
  <c r="A10" i="17"/>
  <c r="D39" i="15"/>
  <c r="E39" i="15" s="1"/>
  <c r="G39" i="15" s="1"/>
  <c r="I39" i="15" s="1"/>
  <c r="D23" i="15"/>
  <c r="E23" i="15" s="1"/>
  <c r="D22" i="15"/>
  <c r="E22" i="15" s="1"/>
  <c r="A7" i="17"/>
  <c r="C23" i="19"/>
  <c r="D28" i="15"/>
  <c r="E28" i="15" s="1"/>
  <c r="D38" i="15"/>
  <c r="E38" i="15" s="1"/>
  <c r="D36" i="15"/>
  <c r="E36" i="15" s="1"/>
  <c r="G36" i="15" s="1"/>
  <c r="I36" i="15" s="1"/>
  <c r="A4" i="17"/>
  <c r="E15" i="4"/>
  <c r="D35" i="15"/>
  <c r="E35" i="15" s="1"/>
  <c r="G35" i="15" s="1"/>
  <c r="I35" i="15" s="1"/>
  <c r="D37" i="15"/>
  <c r="E37" i="15" s="1"/>
  <c r="G37" i="15" s="1"/>
  <c r="I37" i="15" s="1"/>
  <c r="D31" i="15"/>
  <c r="E31" i="15" s="1"/>
  <c r="G31" i="15" s="1"/>
  <c r="I31" i="15" s="1"/>
  <c r="D16" i="15"/>
  <c r="E16" i="15" s="1"/>
  <c r="D26" i="15"/>
  <c r="E26" i="15" s="1"/>
  <c r="D33" i="15"/>
  <c r="E33" i="15" s="1"/>
  <c r="D21" i="15"/>
  <c r="E21" i="15" s="1"/>
  <c r="G21" i="15" s="1"/>
  <c r="I21" i="15" s="1"/>
  <c r="D11" i="15"/>
  <c r="E11" i="15" s="1"/>
  <c r="D9" i="15"/>
  <c r="E9" i="15" s="1"/>
  <c r="D40" i="15"/>
  <c r="E40" i="15" s="1"/>
  <c r="G40" i="15" s="1"/>
  <c r="I40" i="15" s="1"/>
  <c r="D32" i="15"/>
  <c r="E32" i="15" s="1"/>
  <c r="G32" i="15" s="1"/>
  <c r="I32" i="15" s="1"/>
  <c r="D30" i="15"/>
  <c r="E30" i="15" s="1"/>
  <c r="G30" i="15" s="1"/>
  <c r="I30" i="15" s="1"/>
  <c r="D29" i="15"/>
  <c r="E29" i="15" s="1"/>
  <c r="G29" i="15" s="1"/>
  <c r="I29" i="15" s="1"/>
  <c r="D27" i="15"/>
  <c r="E27" i="15" s="1"/>
  <c r="G27" i="15" s="1"/>
  <c r="I27" i="15" s="1"/>
  <c r="D25" i="15"/>
  <c r="E25" i="15" s="1"/>
  <c r="G25" i="15" s="1"/>
  <c r="I25" i="15" s="1"/>
  <c r="D24" i="15"/>
  <c r="E24" i="15" s="1"/>
  <c r="G24" i="15" s="1"/>
  <c r="I24"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E11" i="4" l="1"/>
  <c r="E7" i="20" s="1"/>
</calcChain>
</file>

<file path=xl/comments1.xml><?xml version="1.0" encoding="utf-8"?>
<comments xmlns="http://schemas.openxmlformats.org/spreadsheetml/2006/main">
  <authors>
    <author>Alexis Álvarez</author>
  </authors>
  <commentList>
    <comment ref="F5" authorId="0">
      <text>
        <r>
          <rPr>
            <sz val="12"/>
            <color indexed="81"/>
            <rFont val="Times New Roman"/>
            <family val="1"/>
          </rPr>
          <t>Beguiling Influence</t>
        </r>
      </text>
    </comment>
    <comment ref="F10" authorId="0">
      <text>
        <r>
          <rPr>
            <sz val="12"/>
            <color indexed="81"/>
            <rFont val="Times New Roman"/>
            <family val="1"/>
          </rPr>
          <t>+6 Beguiling Influence</t>
        </r>
      </text>
    </comment>
    <comment ref="F12" authorId="0">
      <text>
        <r>
          <rPr>
            <sz val="12"/>
            <color indexed="81"/>
            <rFont val="Times New Roman"/>
            <family val="1"/>
          </rPr>
          <t>Bluff synergy bonus</t>
        </r>
      </text>
    </comment>
    <comment ref="F19" authorId="0">
      <text>
        <r>
          <rPr>
            <sz val="12"/>
            <color indexed="81"/>
            <rFont val="Times New Roman"/>
            <family val="1"/>
          </rPr>
          <t>Beguiling Influence</t>
        </r>
      </text>
    </comment>
    <comment ref="F25" authorId="0">
      <text>
        <r>
          <rPr>
            <sz val="12"/>
            <color indexed="81"/>
            <rFont val="Times New Roman"/>
            <family val="1"/>
          </rPr>
          <t>Silent Shoes bonus</t>
        </r>
      </text>
    </comment>
    <comment ref="F33" authorId="0">
      <text>
        <r>
          <rPr>
            <sz val="12"/>
            <color indexed="81"/>
            <rFont val="Times New Roman"/>
            <family val="1"/>
          </rPr>
          <t>Bluff synergy bonus</t>
        </r>
      </text>
    </comment>
    <comment ref="F34" authorId="0">
      <text>
        <r>
          <rPr>
            <sz val="12"/>
            <color indexed="81"/>
            <rFont val="Times New Roman"/>
            <family val="1"/>
          </rPr>
          <t>Knowledge (Arcana) synergy bonus</t>
        </r>
      </text>
    </comment>
  </commentList>
</comments>
</file>

<file path=xl/comments2.xml><?xml version="1.0" encoding="utf-8"?>
<comments xmlns="http://schemas.openxmlformats.org/spreadsheetml/2006/main">
  <authors>
    <author>Alexis Álvarez</author>
  </authors>
  <commentList>
    <comment ref="C4" authorId="0">
      <text>
        <r>
          <rPr>
            <sz val="12"/>
            <color indexed="81"/>
            <rFont val="Times New Roman"/>
            <family val="1"/>
          </rPr>
          <t>all skills cost 1 point to purchase, from Races of Destiny p. 150</t>
        </r>
      </text>
    </comment>
    <comment ref="C6" authorId="0">
      <text>
        <r>
          <rPr>
            <sz val="12"/>
            <color indexed="81"/>
            <rFont val="Times New Roman"/>
            <family val="1"/>
          </rPr>
          <t>Iron, Cold
This iron, mined deep underground, known for its effectiveness against fey creatures, is forged at a lower temperature to preserve its delicate properties. Weapons made of cold iron cost twice as much to make as their normal counterparts. Also, any magical enhancements cost an additional 2,000 gp.</t>
        </r>
      </text>
    </comment>
    <comment ref="C10" authorId="0">
      <text>
        <r>
          <rPr>
            <sz val="12"/>
            <color indexed="81"/>
            <rFont val="Times New Roman"/>
            <family val="1"/>
          </rPr>
          <t>+ 1d6 to any d20 roll once per day</t>
        </r>
      </text>
    </comment>
  </commentList>
</comments>
</file>

<file path=xl/sharedStrings.xml><?xml version="1.0" encoding="utf-8"?>
<sst xmlns="http://schemas.openxmlformats.org/spreadsheetml/2006/main" count="367" uniqueCount="221">
  <si>
    <t>Race:</t>
  </si>
  <si>
    <t>Sex:</t>
  </si>
  <si>
    <t>Height:</t>
  </si>
  <si>
    <t>Weight:</t>
  </si>
  <si>
    <t>Strength:</t>
  </si>
  <si>
    <t>Dexterity:</t>
  </si>
  <si>
    <t>Skill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</si>
  <si>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</si>
  <si>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</si>
  <si>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</si>
  <si>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</si>
  <si>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</si>
  <si>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</si>
  <si>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</si>
  <si>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</si>
  <si>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</si>
  <si>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</si>
  <si>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</si>
  <si>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</si>
  <si>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</si>
  <si>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</si>
  <si>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</si>
  <si>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</si>
  <si>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</si>
  <si>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</si>
  <si>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</si>
  <si>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</si>
  <si>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</si>
  <si>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</si>
  <si>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</si>
  <si>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</si>
  <si>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</si>
  <si>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</si>
  <si>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</si>
  <si>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</si>
  <si>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</si>
  <si>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</si>
  <si>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</si>
  <si>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</si>
  <si>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</si>
  <si>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</si>
  <si>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</si>
  <si>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</si>
  <si>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</si>
  <si>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</si>
  <si>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</si>
  <si>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</si>
  <si>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</si>
  <si>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</si>
  <si>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</si>
  <si>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</si>
  <si>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</si>
  <si>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</si>
  <si>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</si>
  <si>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</si>
  <si>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</si>
  <si>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</si>
  <si>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</si>
  <si>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</si>
  <si>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</si>
  <si>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</si>
  <si>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</si>
  <si>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</si>
  <si>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</si>
  <si>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Scry</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</si>
  <si>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</si>
  <si>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</si>
  <si>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</si>
  <si>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</si>
  <si>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</si>
  <si>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</si>
  <si>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</si>
  <si>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</si>
  <si>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</si>
  <si>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</si>
  <si>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</si>
  <si>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</si>
  <si>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</si>
  <si>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</si>
  <si>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</si>
  <si>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</si>
  <si>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Components &amp; Casting</t>
  </si>
  <si>
    <t>Range</t>
  </si>
  <si>
    <t>Saving Throws</t>
  </si>
  <si>
    <t>Fortitude</t>
  </si>
  <si>
    <t>Reflex</t>
  </si>
  <si>
    <t>Will</t>
  </si>
  <si>
    <t>Armor &amp; Shield</t>
  </si>
  <si>
    <t>Missiles</t>
  </si>
  <si>
    <t>Instant</t>
  </si>
  <si>
    <t>Lb. Capacity:</t>
  </si>
  <si>
    <t>Lb. Carried:</t>
  </si>
  <si>
    <t>Base Speed:</t>
  </si>
  <si>
    <t>+0</t>
  </si>
  <si>
    <t>Abilities &amp; Feats</t>
  </si>
  <si>
    <t>Spell</t>
  </si>
  <si>
    <t>Languages</t>
  </si>
  <si>
    <t>Equipment Worn</t>
  </si>
  <si>
    <t>Item</t>
  </si>
  <si>
    <t>Mass</t>
  </si>
  <si>
    <t>Effects/</t>
  </si>
  <si>
    <t>Notes</t>
  </si>
  <si>
    <t>Equipment Carried</t>
  </si>
  <si>
    <t>Weight on Hand:</t>
  </si>
  <si>
    <t>Horse Encumbrance:</t>
  </si>
  <si>
    <t>Check</t>
  </si>
  <si>
    <t>Arcane</t>
  </si>
  <si>
    <t>Speed</t>
  </si>
  <si>
    <t>1d8</t>
  </si>
  <si>
    <t>19-20, x2</t>
  </si>
  <si>
    <t>80'</t>
  </si>
  <si>
    <t>Bolt</t>
  </si>
  <si>
    <t>Age:</t>
  </si>
  <si>
    <t>Region:</t>
  </si>
  <si>
    <t>Stash (not available)</t>
  </si>
  <si>
    <t>Base Attack Bonus:</t>
  </si>
  <si>
    <t>Perform:  (type)</t>
  </si>
  <si>
    <t>Common, Celestial,</t>
  </si>
  <si>
    <t>Demonic, Abyssal</t>
  </si>
  <si>
    <t>Robes</t>
  </si>
  <si>
    <t>Craft:  Arms &amp; Armor</t>
  </si>
  <si>
    <t>Knowledge:  Arcana</t>
  </si>
  <si>
    <t>Knowledge:  Nature</t>
  </si>
  <si>
    <t>Knowledge:  Religion</t>
  </si>
  <si>
    <t>Arkan</t>
  </si>
  <si>
    <t>Dalien</t>
  </si>
  <si>
    <t>Male</t>
  </si>
  <si>
    <t>6'</t>
  </si>
  <si>
    <t>195 lbs.</t>
  </si>
  <si>
    <t>Neutral Evil</t>
  </si>
  <si>
    <t>Left</t>
  </si>
  <si>
    <t>Warlock</t>
  </si>
  <si>
    <t>+1</t>
  </si>
  <si>
    <t>+2</t>
  </si>
  <si>
    <t>Heroic Destiny</t>
  </si>
  <si>
    <t>Able Learner</t>
  </si>
  <si>
    <t>Invocations</t>
  </si>
  <si>
    <t>Eldritch Blast</t>
  </si>
  <si>
    <t>Beguiling Influence</t>
  </si>
  <si>
    <t>Grade</t>
  </si>
  <si>
    <t>Least</t>
  </si>
  <si>
    <t>+6 to Bluff, Diplomacy, and Intimidate</t>
  </si>
  <si>
    <t>24 hours</t>
  </si>
  <si>
    <t>Personal</t>
  </si>
  <si>
    <t>S, 1</t>
  </si>
  <si>
    <t>ESP</t>
  </si>
  <si>
    <t>6</t>
  </si>
  <si>
    <t>Proficiency:  Light Armor</t>
  </si>
  <si>
    <t>Proficiency:  Simple Weapons</t>
  </si>
  <si>
    <t>n/a</t>
  </si>
  <si>
    <t>Bludgeon</t>
  </si>
  <si>
    <t>x2</t>
  </si>
  <si>
    <t>Profession:  (type)</t>
  </si>
  <si>
    <t>Waterskin</t>
  </si>
  <si>
    <t>1 liter</t>
  </si>
  <si>
    <t>Sleight of Hand</t>
  </si>
  <si>
    <t>Survival</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</si>
  <si>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</si>
  <si>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Detect Magic (at will)</t>
  </si>
  <si>
    <t>See the Unseen</t>
  </si>
  <si>
    <t>Darkvision &amp; See Invisibility</t>
  </si>
  <si>
    <t>3.0 version</t>
  </si>
  <si>
    <t>Touch AC:</t>
  </si>
  <si>
    <t>Template:</t>
  </si>
  <si>
    <t>Outsider</t>
  </si>
  <si>
    <t>Arkan:</t>
  </si>
  <si>
    <t>Shade stats while in the darkness</t>
  </si>
  <si>
    <t>* Effective only in the dark.</t>
  </si>
  <si>
    <t>+3</t>
  </si>
  <si>
    <t>+4 when in the dark</t>
  </si>
  <si>
    <t>+8 when in the dark</t>
  </si>
  <si>
    <t>Shadesight* (60' Darkvision)</t>
  </si>
  <si>
    <t>See the Feats page for more abilities.</t>
  </si>
  <si>
    <t>Medallion of Darkness</t>
  </si>
  <si>
    <t>Counters up to 3rd level light-generating spells within a 3' radius</t>
  </si>
  <si>
    <t>On Mount (not available)</t>
  </si>
  <si>
    <t>Shade</t>
  </si>
  <si>
    <t>Control Light (100'-radius)</t>
  </si>
  <si>
    <t>Fast Healing* (2 HP/round)</t>
  </si>
  <si>
    <t>Shadow Image* (3/day as Mirror Image)</t>
  </si>
  <si>
    <t>Spell Resistance 11 + ECL</t>
  </si>
  <si>
    <t>+4 Luck bonus on Saving Throws</t>
  </si>
  <si>
    <t>2 (max.)</t>
  </si>
  <si>
    <t>Invisibility* (1/round)</t>
  </si>
  <si>
    <t>Halruaa</t>
  </si>
  <si>
    <t>Morningstar</t>
  </si>
  <si>
    <t>+2 to BAB &amp; damage</t>
  </si>
  <si>
    <t>MW Light Crossbow</t>
  </si>
  <si>
    <t>1</t>
  </si>
  <si>
    <t>Haverpack Encumbrance:</t>
  </si>
  <si>
    <t>2d6, x2 on 20</t>
  </si>
  <si>
    <t>Base 3</t>
  </si>
  <si>
    <t>Damage Reduction 1/Cold Iron</t>
  </si>
  <si>
    <t>Empower Spell-Like Ability (2/day)</t>
  </si>
  <si>
    <t>+4</t>
  </si>
  <si>
    <t>Hat of Disguise</t>
  </si>
  <si>
    <r>
      <t xml:space="preserve">30' </t>
    </r>
    <r>
      <rPr>
        <b/>
        <sz val="13"/>
        <rFont val="Times New Roman"/>
        <family val="1"/>
      </rPr>
      <t>(20')</t>
    </r>
  </si>
  <si>
    <r>
      <t xml:space="preserve">50' </t>
    </r>
    <r>
      <rPr>
        <b/>
        <sz val="13"/>
        <rFont val="Times New Roman"/>
        <family val="1"/>
      </rPr>
      <t>(30')</t>
    </r>
  </si>
  <si>
    <t>+2 when using scrolls</t>
  </si>
  <si>
    <t>2</t>
  </si>
  <si>
    <t>+2 synergy from Bluff to maintain character</t>
  </si>
  <si>
    <t>60'</t>
  </si>
  <si>
    <t>Base 1</t>
  </si>
  <si>
    <t>11310</t>
  </si>
  <si>
    <t>Shoes, Silent</t>
  </si>
  <si>
    <t>+1 to Move Silently</t>
  </si>
  <si>
    <t>1d4</t>
  </si>
  <si>
    <t>Piercing</t>
  </si>
  <si>
    <t>2 Daggers</t>
  </si>
  <si>
    <t>Boot Sheath</t>
  </si>
  <si>
    <t>As Disguise Self, cl 1</t>
  </si>
  <si>
    <t>Wrist Sheath</t>
  </si>
  <si>
    <t>Mithral Chain Shirt</t>
  </si>
  <si>
    <t>Crossbow Bayonet</t>
  </si>
  <si>
    <t>30'</t>
  </si>
  <si>
    <t>Other Luggage (not available)</t>
  </si>
  <si>
    <t>Potions of Undetectable Alignment</t>
  </si>
  <si>
    <t>Outsider [native]</t>
  </si>
  <si>
    <t>NPC</t>
  </si>
  <si>
    <t>Trident +1</t>
  </si>
  <si>
    <t>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</si>
</sst>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i/>
      <sz val="13"/>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b/>
      <i/>
      <sz val="12"/>
      <color indexed="12"/>
      <name val="Times New Roman"/>
      <family val="1"/>
    </font>
    <font>
      <sz val="13"/>
      <color indexed="20"/>
      <name val="Times New Roman"/>
      <family val="1"/>
    </font>
    <font>
      <i/>
      <sz val="18"/>
      <color indexed="20"/>
      <name val="Times New Roman"/>
      <family val="1"/>
    </font>
    <font>
      <b/>
      <sz val="13"/>
      <color indexed="13"/>
      <name val="Times New Roman"/>
      <family val="1"/>
    </font>
    <font>
      <i/>
      <sz val="22"/>
      <color indexed="11"/>
      <name val="Times New Roman"/>
      <family val="1"/>
    </font>
    <font>
      <i/>
      <sz val="12"/>
      <color indexed="13"/>
      <name val="Times New Roman"/>
      <family val="1"/>
    </font>
    <font>
      <sz val="13"/>
      <color indexed="9"/>
      <name val="Times New Roman"/>
      <family val="1"/>
    </font>
    <font>
      <i/>
      <sz val="17"/>
      <name val="Times New Roman"/>
      <family val="1"/>
    </font>
    <font>
      <b/>
      <sz val="13"/>
      <color rgb="FF00CC00"/>
      <name val="Times New Roman"/>
      <family val="1"/>
    </font>
  </fonts>
  <fills count="14">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indexed="42"/>
        <bgColor indexed="55"/>
      </patternFill>
    </fill>
    <fill>
      <patternFill patternType="solid">
        <fgColor indexed="63"/>
        <bgColor indexed="64"/>
      </patternFill>
    </fill>
  </fills>
  <borders count="9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ck">
        <color indexed="50"/>
      </bottom>
      <diagonal/>
    </border>
    <border>
      <left/>
      <right/>
      <top style="double">
        <color indexed="64"/>
      </top>
      <bottom style="thick">
        <color indexed="50"/>
      </bottom>
      <diagonal/>
    </border>
    <border>
      <left/>
      <right style="double">
        <color indexed="64"/>
      </right>
      <top style="double">
        <color indexed="64"/>
      </top>
      <bottom style="thick">
        <color indexed="50"/>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35" fillId="0" borderId="0" applyNumberFormat="0" applyFill="0" applyBorder="0" applyAlignment="0" applyProtection="0">
      <alignment vertical="top"/>
      <protection locked="0"/>
    </xf>
    <xf numFmtId="9" fontId="1" fillId="0" borderId="0" applyFont="0" applyFill="0" applyBorder="0" applyAlignment="0" applyProtection="0"/>
  </cellStyleXfs>
  <cellXfs count="31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0" fillId="3" borderId="5"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164" fontId="4" fillId="0" borderId="13"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3" borderId="5" xfId="0" applyFont="1" applyFill="1" applyBorder="1" applyAlignment="1">
      <alignment horizontal="right"/>
    </xf>
    <xf numFmtId="0" fontId="23" fillId="3" borderId="5" xfId="0" applyFont="1" applyFill="1" applyBorder="1" applyAlignment="1">
      <alignment horizontal="right"/>
    </xf>
    <xf numFmtId="0" fontId="7" fillId="2" borderId="15" xfId="0" applyFont="1" applyFill="1" applyBorder="1" applyAlignment="1">
      <alignment horizontal="right"/>
    </xf>
    <xf numFmtId="0" fontId="7" fillId="3" borderId="16" xfId="0" applyFont="1" applyFill="1" applyBorder="1" applyAlignment="1">
      <alignment horizontal="right"/>
    </xf>
    <xf numFmtId="0" fontId="8" fillId="0" borderId="17" xfId="0" applyFont="1" applyBorder="1" applyAlignment="1">
      <alignment horizontal="center"/>
    </xf>
    <xf numFmtId="0" fontId="5" fillId="2" borderId="18" xfId="0" applyFont="1" applyFill="1" applyBorder="1" applyAlignment="1">
      <alignment horizontal="right"/>
    </xf>
    <xf numFmtId="0" fontId="6" fillId="0" borderId="19" xfId="0" applyFont="1" applyBorder="1" applyAlignment="1">
      <alignment horizontal="center"/>
    </xf>
    <xf numFmtId="0" fontId="13" fillId="3" borderId="20" xfId="0" applyFont="1" applyFill="1" applyBorder="1" applyAlignment="1">
      <alignment horizontal="right"/>
    </xf>
    <xf numFmtId="0" fontId="3" fillId="0" borderId="0" xfId="0" applyFont="1" applyBorder="1" applyAlignment="1">
      <alignment wrapText="1"/>
    </xf>
    <xf numFmtId="0" fontId="21"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2" fillId="4" borderId="21" xfId="0" applyFont="1" applyFill="1" applyBorder="1" applyAlignment="1">
      <alignment horizontal="center"/>
    </xf>
    <xf numFmtId="0" fontId="22" fillId="4" borderId="22" xfId="0" applyFont="1" applyFill="1" applyBorder="1" applyAlignment="1">
      <alignment horizontal="center"/>
    </xf>
    <xf numFmtId="49" fontId="22" fillId="4" borderId="22" xfId="0" applyNumberFormat="1" applyFont="1" applyFill="1" applyBorder="1" applyAlignment="1">
      <alignment horizontal="center"/>
    </xf>
    <xf numFmtId="0" fontId="22" fillId="4" borderId="23" xfId="0" applyFont="1" applyFill="1" applyBorder="1" applyAlignment="1">
      <alignment horizontal="center"/>
    </xf>
    <xf numFmtId="0" fontId="22" fillId="4" borderId="24" xfId="0" applyFont="1" applyFill="1" applyBorder="1" applyAlignment="1">
      <alignment horizontal="centerContinuous"/>
    </xf>
    <xf numFmtId="0" fontId="22" fillId="4" borderId="25" xfId="0" applyFont="1" applyFill="1" applyBorder="1" applyAlignment="1">
      <alignment horizontal="centerContinuous"/>
    </xf>
    <xf numFmtId="0" fontId="22" fillId="4" borderId="26" xfId="0" applyFont="1" applyFill="1" applyBorder="1" applyAlignment="1">
      <alignment horizontal="centerContinuous"/>
    </xf>
    <xf numFmtId="0" fontId="11" fillId="5" borderId="27" xfId="0" applyFont="1" applyFill="1" applyBorder="1" applyAlignment="1">
      <alignment horizontal="centerContinuous"/>
    </xf>
    <xf numFmtId="0" fontId="11" fillId="5" borderId="28" xfId="0" applyFont="1" applyFill="1" applyBorder="1" applyAlignment="1">
      <alignment horizontal="center"/>
    </xf>
    <xf numFmtId="0" fontId="11" fillId="5" borderId="29" xfId="0" applyFont="1" applyFill="1" applyBorder="1" applyAlignment="1">
      <alignment horizontal="center"/>
    </xf>
    <xf numFmtId="0" fontId="26" fillId="0" borderId="30" xfId="0" applyFont="1" applyBorder="1" applyAlignment="1">
      <alignment horizontal="centerContinuous"/>
    </xf>
    <xf numFmtId="0" fontId="10" fillId="2" borderId="4" xfId="0" applyFont="1" applyFill="1" applyBorder="1" applyAlignment="1">
      <alignment horizontal="right"/>
    </xf>
    <xf numFmtId="0" fontId="6" fillId="0" borderId="31" xfId="0" applyFont="1" applyBorder="1" applyAlignment="1">
      <alignment horizontal="centerContinuous"/>
    </xf>
    <xf numFmtId="0" fontId="6" fillId="0" borderId="0" xfId="0" applyFont="1" applyBorder="1" applyAlignment="1">
      <alignment horizontal="centerContinuous"/>
    </xf>
    <xf numFmtId="49" fontId="27" fillId="0" borderId="3" xfId="0" applyNumberFormat="1" applyFont="1" applyBorder="1" applyAlignment="1">
      <alignment horizontal="center"/>
    </xf>
    <xf numFmtId="49" fontId="27" fillId="0" borderId="32" xfId="0" applyNumberFormat="1" applyFont="1" applyBorder="1" applyAlignment="1">
      <alignment horizontal="center"/>
    </xf>
    <xf numFmtId="0" fontId="1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33" fillId="0" borderId="0" xfId="0" applyFont="1" applyBorder="1" applyAlignment="1"/>
    <xf numFmtId="0" fontId="11" fillId="5" borderId="28" xfId="0" applyFont="1" applyFill="1" applyBorder="1" applyAlignment="1">
      <alignment horizontal="center" wrapText="1"/>
    </xf>
    <xf numFmtId="0" fontId="10" fillId="2" borderId="33" xfId="0" applyFont="1" applyFill="1" applyBorder="1" applyAlignment="1">
      <alignment horizontal="right"/>
    </xf>
    <xf numFmtId="49" fontId="27" fillId="0" borderId="17" xfId="0" applyNumberFormat="1" applyFont="1" applyBorder="1" applyAlignment="1">
      <alignment horizontal="center"/>
    </xf>
    <xf numFmtId="0" fontId="15" fillId="0" borderId="0" xfId="0" applyNumberFormat="1" applyFont="1" applyBorder="1" applyAlignment="1">
      <alignment horizontal="centerContinuous"/>
    </xf>
    <xf numFmtId="0" fontId="11" fillId="5" borderId="28" xfId="0" applyNumberFormat="1" applyFont="1" applyFill="1" applyBorder="1" applyAlignment="1">
      <alignment horizontal="center" wrapText="1"/>
    </xf>
    <xf numFmtId="0" fontId="4" fillId="0" borderId="0" xfId="0" applyNumberFormat="1" applyFont="1" applyBorder="1" applyAlignment="1">
      <alignment horizontal="left"/>
    </xf>
    <xf numFmtId="0" fontId="3" fillId="2" borderId="34" xfId="0" applyFont="1" applyFill="1" applyBorder="1" applyAlignment="1">
      <alignment horizontal="right"/>
    </xf>
    <xf numFmtId="49" fontId="6" fillId="0" borderId="35" xfId="0" applyNumberFormat="1" applyFont="1" applyBorder="1" applyAlignment="1">
      <alignment horizontal="centerContinuous"/>
    </xf>
    <xf numFmtId="0" fontId="6" fillId="0" borderId="36" xfId="0" applyFont="1" applyFill="1" applyBorder="1" applyAlignment="1">
      <alignment horizontal="centerContinuous"/>
    </xf>
    <xf numFmtId="0" fontId="6" fillId="0" borderId="0" xfId="0" applyFont="1" applyBorder="1" applyAlignment="1">
      <alignment horizontal="center"/>
    </xf>
    <xf numFmtId="0" fontId="10" fillId="6" borderId="1" xfId="0" applyFont="1" applyFill="1" applyBorder="1" applyAlignment="1"/>
    <xf numFmtId="0" fontId="6" fillId="6" borderId="37" xfId="0" applyNumberFormat="1" applyFont="1" applyFill="1" applyBorder="1" applyAlignment="1">
      <alignment horizontal="center"/>
    </xf>
    <xf numFmtId="49" fontId="16" fillId="6" borderId="37" xfId="0" applyNumberFormat="1" applyFont="1" applyFill="1" applyBorder="1" applyAlignment="1">
      <alignment horizontal="center"/>
    </xf>
    <xf numFmtId="0" fontId="16" fillId="6" borderId="38" xfId="0" applyNumberFormat="1" applyFont="1" applyFill="1" applyBorder="1" applyAlignment="1">
      <alignment horizontal="center"/>
    </xf>
    <xf numFmtId="49" fontId="6" fillId="6" borderId="38" xfId="0" applyNumberFormat="1" applyFont="1" applyFill="1" applyBorder="1" applyAlignment="1">
      <alignment horizontal="center"/>
    </xf>
    <xf numFmtId="0" fontId="34" fillId="6" borderId="38" xfId="0" applyNumberFormat="1" applyFont="1" applyFill="1" applyBorder="1" applyAlignment="1">
      <alignment horizontal="center"/>
    </xf>
    <xf numFmtId="0" fontId="6" fillId="6" borderId="39" xfId="0" applyNumberFormat="1" applyFont="1" applyFill="1" applyBorder="1" applyAlignment="1">
      <alignment horizontal="center"/>
    </xf>
    <xf numFmtId="0" fontId="13" fillId="6" borderId="1" xfId="0" applyFont="1" applyFill="1" applyBorder="1" applyAlignment="1"/>
    <xf numFmtId="49" fontId="24" fillId="6" borderId="37" xfId="0" applyNumberFormat="1" applyFont="1" applyFill="1" applyBorder="1" applyAlignment="1">
      <alignment horizontal="center"/>
    </xf>
    <xf numFmtId="0" fontId="24" fillId="6" borderId="38" xfId="0" applyNumberFormat="1" applyFont="1" applyFill="1" applyBorder="1" applyAlignment="1">
      <alignment horizontal="center"/>
    </xf>
    <xf numFmtId="0" fontId="10" fillId="7" borderId="1" xfId="0" applyFont="1" applyFill="1" applyBorder="1" applyAlignment="1"/>
    <xf numFmtId="0" fontId="6" fillId="7" borderId="37" xfId="0" applyNumberFormat="1" applyFont="1" applyFill="1" applyBorder="1" applyAlignment="1">
      <alignment horizontal="center"/>
    </xf>
    <xf numFmtId="49" fontId="16" fillId="7" borderId="37" xfId="0" applyNumberFormat="1" applyFont="1" applyFill="1" applyBorder="1" applyAlignment="1">
      <alignment horizontal="center"/>
    </xf>
    <xf numFmtId="0" fontId="16" fillId="7" borderId="38" xfId="0" applyNumberFormat="1" applyFont="1" applyFill="1" applyBorder="1" applyAlignment="1">
      <alignment horizontal="center"/>
    </xf>
    <xf numFmtId="49" fontId="6" fillId="7" borderId="38" xfId="0" applyNumberFormat="1" applyFont="1" applyFill="1" applyBorder="1" applyAlignment="1">
      <alignment horizontal="center"/>
    </xf>
    <xf numFmtId="0" fontId="6" fillId="7" borderId="39" xfId="0" applyNumberFormat="1" applyFont="1" applyFill="1" applyBorder="1" applyAlignment="1">
      <alignment horizontal="center"/>
    </xf>
    <xf numFmtId="0" fontId="13" fillId="7" borderId="1" xfId="0" applyFont="1" applyFill="1" applyBorder="1" applyAlignment="1"/>
    <xf numFmtId="0" fontId="24" fillId="7" borderId="38" xfId="0" applyNumberFormat="1" applyFont="1" applyFill="1" applyBorder="1" applyAlignment="1">
      <alignment horizontal="center"/>
    </xf>
    <xf numFmtId="49" fontId="24" fillId="8" borderId="37" xfId="0" applyNumberFormat="1" applyFont="1" applyFill="1" applyBorder="1" applyAlignment="1">
      <alignment horizontal="center"/>
    </xf>
    <xf numFmtId="0" fontId="24" fillId="8" borderId="38" xfId="0" applyNumberFormat="1" applyFont="1" applyFill="1" applyBorder="1" applyAlignment="1">
      <alignment horizontal="center"/>
    </xf>
    <xf numFmtId="0" fontId="6" fillId="7" borderId="40" xfId="0" applyNumberFormat="1" applyFont="1" applyFill="1" applyBorder="1" applyAlignment="1">
      <alignment horizontal="center"/>
    </xf>
    <xf numFmtId="49" fontId="6" fillId="7" borderId="41" xfId="0" applyNumberFormat="1" applyFont="1" applyFill="1" applyBorder="1" applyAlignment="1">
      <alignment horizontal="center"/>
    </xf>
    <xf numFmtId="0" fontId="6" fillId="7" borderId="42" xfId="0" applyNumberFormat="1" applyFont="1" applyFill="1" applyBorder="1" applyAlignment="1">
      <alignment horizontal="center"/>
    </xf>
    <xf numFmtId="49" fontId="29" fillId="6" borderId="37" xfId="0" applyNumberFormat="1" applyFont="1" applyFill="1" applyBorder="1" applyAlignment="1">
      <alignment horizontal="center"/>
    </xf>
    <xf numFmtId="0" fontId="29" fillId="6" borderId="38" xfId="0" applyNumberFormat="1" applyFont="1" applyFill="1" applyBorder="1" applyAlignment="1">
      <alignment horizontal="center"/>
    </xf>
    <xf numFmtId="0" fontId="5" fillId="0" borderId="43" xfId="0" applyFont="1" applyBorder="1" applyAlignment="1">
      <alignment horizontal="center"/>
    </xf>
    <xf numFmtId="0" fontId="6" fillId="9" borderId="37" xfId="0" applyNumberFormat="1" applyFont="1" applyFill="1" applyBorder="1" applyAlignment="1">
      <alignment horizontal="center"/>
    </xf>
    <xf numFmtId="49" fontId="6" fillId="9" borderId="38" xfId="0" applyNumberFormat="1" applyFont="1" applyFill="1" applyBorder="1" applyAlignment="1">
      <alignment horizontal="center"/>
    </xf>
    <xf numFmtId="0" fontId="6" fillId="9" borderId="39" xfId="0" applyNumberFormat="1" applyFont="1" applyFill="1" applyBorder="1" applyAlignment="1">
      <alignment horizontal="center"/>
    </xf>
    <xf numFmtId="0" fontId="9" fillId="9" borderId="1" xfId="0" applyFont="1" applyFill="1" applyBorder="1" applyAlignment="1"/>
    <xf numFmtId="49" fontId="28" fillId="9" borderId="37" xfId="0" applyNumberFormat="1" applyFont="1" applyFill="1" applyBorder="1" applyAlignment="1">
      <alignment horizontal="center"/>
    </xf>
    <xf numFmtId="0" fontId="28" fillId="9" borderId="38" xfId="0" applyNumberFormat="1" applyFont="1" applyFill="1" applyBorder="1" applyAlignment="1">
      <alignment horizontal="center"/>
    </xf>
    <xf numFmtId="49" fontId="6" fillId="0" borderId="43" xfId="0" applyNumberFormat="1" applyFont="1" applyBorder="1" applyAlignment="1">
      <alignment horizontal="center"/>
    </xf>
    <xf numFmtId="49" fontId="6" fillId="0" borderId="14" xfId="0" applyNumberFormat="1" applyFont="1" applyBorder="1" applyAlignment="1">
      <alignment horizontal="center"/>
    </xf>
    <xf numFmtId="164" fontId="5" fillId="10" borderId="44" xfId="0" applyNumberFormat="1" applyFont="1" applyFill="1" applyBorder="1" applyAlignment="1">
      <alignment horizontal="center"/>
    </xf>
    <xf numFmtId="164" fontId="4" fillId="0" borderId="13" xfId="0" applyNumberFormat="1"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39" fillId="0" borderId="45" xfId="0" applyNumberFormat="1" applyFont="1" applyBorder="1" applyAlignment="1">
      <alignment horizontal="center"/>
    </xf>
    <xf numFmtId="0" fontId="37" fillId="0" borderId="46" xfId="0" applyNumberFormat="1" applyFont="1" applyBorder="1" applyAlignment="1">
      <alignment horizontal="centerContinuous"/>
    </xf>
    <xf numFmtId="0" fontId="3" fillId="0" borderId="0" xfId="0" applyFont="1" applyBorder="1" applyAlignment="1">
      <alignment horizontal="center"/>
    </xf>
    <xf numFmtId="0" fontId="12" fillId="6" borderId="1" xfId="0" applyFont="1" applyFill="1" applyBorder="1" applyAlignment="1"/>
    <xf numFmtId="49" fontId="25" fillId="6" borderId="37" xfId="0" applyNumberFormat="1" applyFont="1" applyFill="1" applyBorder="1" applyAlignment="1">
      <alignment horizontal="center"/>
    </xf>
    <xf numFmtId="0" fontId="25" fillId="6" borderId="38" xfId="0" applyNumberFormat="1" applyFont="1" applyFill="1" applyBorder="1" applyAlignment="1">
      <alignment horizontal="center"/>
    </xf>
    <xf numFmtId="0" fontId="6" fillId="0" borderId="37" xfId="0" applyNumberFormat="1" applyFont="1" applyFill="1" applyBorder="1" applyAlignment="1">
      <alignment horizontal="center"/>
    </xf>
    <xf numFmtId="49" fontId="6" fillId="0" borderId="38" xfId="0" applyNumberFormat="1" applyFont="1" applyFill="1" applyBorder="1" applyAlignment="1">
      <alignment horizontal="center"/>
    </xf>
    <xf numFmtId="0" fontId="6" fillId="0" borderId="39" xfId="0" applyNumberFormat="1" applyFont="1" applyFill="1" applyBorder="1" applyAlignment="1">
      <alignment horizontal="center"/>
    </xf>
    <xf numFmtId="0" fontId="13" fillId="0" borderId="1" xfId="0" applyFont="1" applyFill="1" applyBorder="1" applyAlignment="1"/>
    <xf numFmtId="49" fontId="24" fillId="0" borderId="37" xfId="0" applyNumberFormat="1" applyFont="1" applyFill="1" applyBorder="1" applyAlignment="1">
      <alignment horizontal="center"/>
    </xf>
    <xf numFmtId="0" fontId="24" fillId="0" borderId="38" xfId="0" applyNumberFormat="1" applyFont="1" applyFill="1" applyBorder="1" applyAlignment="1">
      <alignment horizontal="center"/>
    </xf>
    <xf numFmtId="0" fontId="13" fillId="0" borderId="38" xfId="0" applyNumberFormat="1" applyFont="1" applyFill="1" applyBorder="1" applyAlignment="1">
      <alignment horizontal="center"/>
    </xf>
    <xf numFmtId="0" fontId="7" fillId="0" borderId="1" xfId="0" applyFont="1" applyFill="1" applyBorder="1" applyAlignment="1"/>
    <xf numFmtId="49" fontId="17" fillId="0" borderId="37" xfId="0" applyNumberFormat="1" applyFont="1" applyFill="1" applyBorder="1" applyAlignment="1">
      <alignment horizontal="center"/>
    </xf>
    <xf numFmtId="0" fontId="17" fillId="0" borderId="38" xfId="0" applyNumberFormat="1" applyFont="1" applyFill="1" applyBorder="1" applyAlignment="1">
      <alignment horizontal="center"/>
    </xf>
    <xf numFmtId="0" fontId="23" fillId="0" borderId="1" xfId="0" applyFont="1" applyFill="1" applyBorder="1" applyAlignment="1"/>
    <xf numFmtId="49" fontId="29" fillId="0" borderId="37" xfId="0" applyNumberFormat="1" applyFont="1" applyFill="1" applyBorder="1" applyAlignment="1">
      <alignment horizontal="center"/>
    </xf>
    <xf numFmtId="0" fontId="29" fillId="0" borderId="38" xfId="0" applyNumberFormat="1" applyFont="1" applyFill="1" applyBorder="1" applyAlignment="1">
      <alignment horizontal="center"/>
    </xf>
    <xf numFmtId="0" fontId="10" fillId="9" borderId="1" xfId="0" applyFont="1" applyFill="1" applyBorder="1" applyAlignment="1"/>
    <xf numFmtId="49" fontId="16" fillId="9" borderId="37" xfId="0" applyNumberFormat="1" applyFont="1" applyFill="1" applyBorder="1" applyAlignment="1">
      <alignment horizontal="center"/>
    </xf>
    <xf numFmtId="0" fontId="16" fillId="9" borderId="38" xfId="0" applyNumberFormat="1" applyFont="1" applyFill="1" applyBorder="1" applyAlignment="1">
      <alignment horizontal="center"/>
    </xf>
    <xf numFmtId="0" fontId="6" fillId="0" borderId="1" xfId="0" applyFont="1" applyBorder="1" applyAlignment="1"/>
    <xf numFmtId="49" fontId="6" fillId="0" borderId="39" xfId="0" applyNumberFormat="1" applyFont="1" applyBorder="1" applyAlignment="1">
      <alignment horizontal="center" vertical="center" wrapText="1"/>
    </xf>
    <xf numFmtId="9" fontId="6" fillId="0" borderId="38" xfId="2" applyFont="1" applyBorder="1" applyAlignment="1">
      <alignment horizontal="center" vertical="center" shrinkToFit="1"/>
    </xf>
    <xf numFmtId="0" fontId="6" fillId="0" borderId="38" xfId="2" applyNumberFormat="1" applyFont="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2" xfId="0" quotePrefix="1" applyFont="1" applyBorder="1" applyAlignment="1">
      <alignment horizontal="center"/>
    </xf>
    <xf numFmtId="0" fontId="37" fillId="0" borderId="47" xfId="0" applyFont="1" applyBorder="1" applyAlignment="1">
      <alignment horizontal="centerContinuous"/>
    </xf>
    <xf numFmtId="0" fontId="38" fillId="0" borderId="48" xfId="0" applyFont="1" applyBorder="1" applyAlignment="1">
      <alignment horizontal="centerContinuous"/>
    </xf>
    <xf numFmtId="0" fontId="28" fillId="0" borderId="49" xfId="0" applyFont="1" applyBorder="1" applyAlignment="1">
      <alignment horizontal="centerContinuous"/>
    </xf>
    <xf numFmtId="49" fontId="38" fillId="0" borderId="50" xfId="0" applyNumberFormat="1" applyFont="1" applyBorder="1" applyAlignment="1">
      <alignment horizontal="centerContinuous"/>
    </xf>
    <xf numFmtId="0" fontId="40" fillId="0" borderId="48" xfId="0" applyNumberFormat="1" applyFont="1" applyBorder="1" applyAlignment="1">
      <alignment horizontal="centerContinuous"/>
    </xf>
    <xf numFmtId="49" fontId="40" fillId="0" borderId="50" xfId="0" applyNumberFormat="1" applyFont="1" applyBorder="1" applyAlignment="1">
      <alignment horizontal="centerContinuous"/>
    </xf>
    <xf numFmtId="0" fontId="41" fillId="0" borderId="48" xfId="0" applyNumberFormat="1" applyFont="1" applyBorder="1" applyAlignment="1">
      <alignment horizontal="centerContinuous"/>
    </xf>
    <xf numFmtId="49" fontId="41" fillId="0" borderId="51" xfId="0" applyNumberFormat="1" applyFont="1" applyFill="1" applyBorder="1" applyAlignment="1">
      <alignment horizontal="centerContinuous"/>
    </xf>
    <xf numFmtId="0" fontId="42" fillId="0" borderId="47" xfId="0" applyFont="1" applyBorder="1" applyAlignment="1">
      <alignment horizontal="centerContinuous" vertical="center" wrapText="1"/>
    </xf>
    <xf numFmtId="0" fontId="6" fillId="0" borderId="48" xfId="0" applyFont="1" applyFill="1" applyBorder="1" applyAlignment="1">
      <alignment horizontal="centerContinuous"/>
    </xf>
    <xf numFmtId="0" fontId="6" fillId="0" borderId="51" xfId="0" applyFont="1" applyFill="1" applyBorder="1" applyAlignment="1">
      <alignment horizontal="centerContinuous"/>
    </xf>
    <xf numFmtId="0" fontId="43" fillId="0" borderId="0" xfId="1" applyFont="1" applyBorder="1" applyAlignment="1" applyProtection="1">
      <alignment horizontal="right"/>
    </xf>
    <xf numFmtId="0" fontId="10" fillId="0" borderId="1" xfId="0" applyFont="1" applyFill="1" applyBorder="1" applyAlignment="1"/>
    <xf numFmtId="49" fontId="16" fillId="0" borderId="37" xfId="0" applyNumberFormat="1" applyFont="1" applyFill="1" applyBorder="1" applyAlignment="1">
      <alignment horizontal="center"/>
    </xf>
    <xf numFmtId="0" fontId="16" fillId="0" borderId="38" xfId="0" applyNumberFormat="1" applyFont="1" applyFill="1" applyBorder="1" applyAlignment="1">
      <alignment horizontal="center"/>
    </xf>
    <xf numFmtId="164" fontId="2" fillId="0" borderId="0" xfId="0" applyNumberFormat="1" applyFont="1" applyBorder="1" applyAlignment="1">
      <alignment horizontal="centerContinuous"/>
    </xf>
    <xf numFmtId="0" fontId="22" fillId="5" borderId="52" xfId="0" applyFont="1" applyFill="1" applyBorder="1" applyAlignment="1">
      <alignment horizontal="center"/>
    </xf>
    <xf numFmtId="164" fontId="22" fillId="5" borderId="53" xfId="0" applyNumberFormat="1" applyFont="1" applyFill="1" applyBorder="1" applyAlignment="1">
      <alignment horizontal="center"/>
    </xf>
    <xf numFmtId="0" fontId="22" fillId="5" borderId="52" xfId="0" applyFont="1" applyFill="1" applyBorder="1" applyAlignment="1">
      <alignment horizontal="right"/>
    </xf>
    <xf numFmtId="0" fontId="22" fillId="5" borderId="54" xfId="0" applyFont="1" applyFill="1" applyBorder="1" applyAlignment="1"/>
    <xf numFmtId="0" fontId="4" fillId="0" borderId="55" xfId="0" applyFont="1" applyBorder="1" applyAlignment="1">
      <alignment horizontal="center" shrinkToFit="1"/>
    </xf>
    <xf numFmtId="164" fontId="4" fillId="0" borderId="56" xfId="0" applyNumberFormat="1" applyFont="1" applyBorder="1" applyAlignment="1">
      <alignment horizontal="center" shrinkToFit="1"/>
    </xf>
    <xf numFmtId="0" fontId="4" fillId="0" borderId="57" xfId="0" applyFont="1" applyBorder="1" applyAlignment="1">
      <alignment horizontal="left"/>
    </xf>
    <xf numFmtId="0" fontId="4" fillId="0" borderId="58" xfId="0" applyFont="1" applyBorder="1" applyAlignment="1">
      <alignment horizontal="left" shrinkToFit="1"/>
    </xf>
    <xf numFmtId="0" fontId="4" fillId="0" borderId="59" xfId="0" applyFont="1" applyBorder="1" applyAlignment="1">
      <alignment horizontal="center" shrinkToFit="1"/>
    </xf>
    <xf numFmtId="164" fontId="4" fillId="0" borderId="60" xfId="0" applyNumberFormat="1" applyFont="1" applyBorder="1" applyAlignment="1">
      <alignment horizontal="center" shrinkToFit="1"/>
    </xf>
    <xf numFmtId="0" fontId="4" fillId="0" borderId="61" xfId="0" applyFont="1" applyBorder="1" applyAlignment="1">
      <alignment horizontal="left"/>
    </xf>
    <xf numFmtId="0" fontId="4" fillId="0" borderId="62" xfId="0" applyFont="1" applyBorder="1" applyAlignment="1">
      <alignment horizontal="left" shrinkToFit="1"/>
    </xf>
    <xf numFmtId="0" fontId="4" fillId="0" borderId="63" xfId="0" applyFont="1" applyBorder="1" applyAlignment="1">
      <alignment horizontal="center" shrinkToFit="1"/>
    </xf>
    <xf numFmtId="164" fontId="4" fillId="0" borderId="64" xfId="0" applyNumberFormat="1" applyFont="1" applyBorder="1" applyAlignment="1">
      <alignment horizontal="center" shrinkToFit="1"/>
    </xf>
    <xf numFmtId="0" fontId="4" fillId="0" borderId="65" xfId="0" applyFont="1" applyBorder="1" applyAlignment="1">
      <alignment horizontal="left"/>
    </xf>
    <xf numFmtId="0" fontId="4" fillId="0" borderId="66"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67" xfId="0" applyFont="1" applyBorder="1" applyAlignment="1">
      <alignment horizontal="left" shrinkToFit="1"/>
    </xf>
    <xf numFmtId="0" fontId="4" fillId="0" borderId="68" xfId="0" applyFont="1" applyBorder="1" applyAlignment="1">
      <alignment horizontal="left" shrinkToFit="1"/>
    </xf>
    <xf numFmtId="0" fontId="4" fillId="0" borderId="69" xfId="0" applyFont="1" applyBorder="1" applyAlignment="1">
      <alignment horizontal="center" shrinkToFit="1"/>
    </xf>
    <xf numFmtId="164" fontId="4" fillId="0" borderId="70" xfId="0" applyNumberFormat="1" applyFont="1" applyBorder="1" applyAlignment="1">
      <alignment horizontal="center" shrinkToFit="1"/>
    </xf>
    <xf numFmtId="0" fontId="4" fillId="0" borderId="71" xfId="0" applyFont="1" applyBorder="1" applyAlignment="1">
      <alignment horizontal="left"/>
    </xf>
    <xf numFmtId="164" fontId="4" fillId="0" borderId="72" xfId="0" applyNumberFormat="1" applyFont="1" applyBorder="1" applyAlignment="1">
      <alignment horizontal="center" shrinkToFit="1"/>
    </xf>
    <xf numFmtId="0" fontId="4" fillId="0" borderId="73" xfId="0" applyFont="1" applyBorder="1" applyAlignment="1">
      <alignment horizontal="left"/>
    </xf>
    <xf numFmtId="0" fontId="13" fillId="2" borderId="1" xfId="0" applyFont="1" applyFill="1" applyBorder="1" applyAlignment="1"/>
    <xf numFmtId="0" fontId="4" fillId="0" borderId="12" xfId="0" applyFont="1" applyFill="1" applyBorder="1" applyAlignment="1">
      <alignment horizontal="center"/>
    </xf>
    <xf numFmtId="49" fontId="4" fillId="0" borderId="13" xfId="2" applyNumberFormat="1" applyFont="1" applyFill="1" applyBorder="1" applyAlignment="1">
      <alignment horizontal="center"/>
    </xf>
    <xf numFmtId="0" fontId="12" fillId="0" borderId="1" xfId="0" applyFont="1" applyFill="1" applyBorder="1" applyAlignment="1"/>
    <xf numFmtId="49" fontId="25" fillId="0" borderId="37" xfId="0" applyNumberFormat="1" applyFont="1" applyFill="1" applyBorder="1" applyAlignment="1">
      <alignment horizontal="center"/>
    </xf>
    <xf numFmtId="0" fontId="25" fillId="0" borderId="38" xfId="0" applyNumberFormat="1" applyFont="1" applyFill="1" applyBorder="1" applyAlignment="1">
      <alignment horizontal="center"/>
    </xf>
    <xf numFmtId="0" fontId="12" fillId="0" borderId="38" xfId="0" applyNumberFormat="1" applyFont="1" applyFill="1" applyBorder="1" applyAlignment="1">
      <alignment horizontal="center"/>
    </xf>
    <xf numFmtId="0" fontId="6" fillId="2" borderId="37" xfId="0" applyNumberFormat="1" applyFont="1" applyFill="1" applyBorder="1" applyAlignment="1">
      <alignment horizontal="center"/>
    </xf>
    <xf numFmtId="49" fontId="6" fillId="2" borderId="38" xfId="0" applyNumberFormat="1" applyFont="1" applyFill="1" applyBorder="1" applyAlignment="1">
      <alignment horizontal="center"/>
    </xf>
    <xf numFmtId="0" fontId="6" fillId="2" borderId="39" xfId="0" applyNumberFormat="1" applyFont="1" applyFill="1" applyBorder="1" applyAlignment="1">
      <alignment horizontal="center"/>
    </xf>
    <xf numFmtId="0" fontId="10" fillId="2" borderId="1" xfId="0" applyFont="1" applyFill="1" applyBorder="1" applyAlignment="1"/>
    <xf numFmtId="49" fontId="16" fillId="2" borderId="37" xfId="0" applyNumberFormat="1" applyFont="1" applyFill="1" applyBorder="1" applyAlignment="1">
      <alignment horizontal="center"/>
    </xf>
    <xf numFmtId="0" fontId="16" fillId="2" borderId="38" xfId="0" applyNumberFormat="1" applyFont="1" applyFill="1" applyBorder="1" applyAlignment="1">
      <alignment horizontal="center"/>
    </xf>
    <xf numFmtId="0" fontId="12" fillId="2" borderId="1" xfId="0" applyFont="1" applyFill="1" applyBorder="1" applyAlignment="1"/>
    <xf numFmtId="49" fontId="25" fillId="2" borderId="37" xfId="0" applyNumberFormat="1" applyFont="1" applyFill="1" applyBorder="1" applyAlignment="1">
      <alignment horizontal="center"/>
    </xf>
    <xf numFmtId="0" fontId="25" fillId="2" borderId="38" xfId="0" applyNumberFormat="1" applyFont="1" applyFill="1" applyBorder="1" applyAlignment="1">
      <alignment horizontal="center"/>
    </xf>
    <xf numFmtId="0" fontId="11" fillId="11" borderId="27" xfId="0" applyFont="1" applyFill="1" applyBorder="1" applyAlignment="1">
      <alignment horizontal="centerContinuous" wrapText="1"/>
    </xf>
    <xf numFmtId="0" fontId="11" fillId="11" borderId="28" xfId="0" applyFont="1" applyFill="1" applyBorder="1" applyAlignment="1">
      <alignment horizontal="center" wrapText="1"/>
    </xf>
    <xf numFmtId="0" fontId="22" fillId="11" borderId="28" xfId="0" applyFont="1" applyFill="1" applyBorder="1" applyAlignment="1">
      <alignment horizontal="center" wrapText="1"/>
    </xf>
    <xf numFmtId="0" fontId="11" fillId="11" borderId="29" xfId="0" applyFont="1" applyFill="1" applyBorder="1" applyAlignment="1">
      <alignment horizontal="centerContinuous" wrapText="1"/>
    </xf>
    <xf numFmtId="0" fontId="45" fillId="0" borderId="30" xfId="0" applyFont="1" applyBorder="1" applyAlignment="1">
      <alignment horizontal="centerContinuous" wrapText="1"/>
    </xf>
    <xf numFmtId="49" fontId="6" fillId="0" borderId="74" xfId="0" applyNumberFormat="1" applyFont="1" applyBorder="1" applyAlignment="1">
      <alignment horizontal="center"/>
    </xf>
    <xf numFmtId="0" fontId="5" fillId="2" borderId="75" xfId="0" applyFont="1" applyFill="1" applyBorder="1" applyAlignment="1">
      <alignment horizontal="right"/>
    </xf>
    <xf numFmtId="0" fontId="46" fillId="2" borderId="35" xfId="0" applyFont="1" applyFill="1" applyBorder="1" applyAlignment="1">
      <alignment horizontal="right"/>
    </xf>
    <xf numFmtId="49" fontId="6" fillId="0" borderId="76" xfId="0" applyNumberFormat="1" applyFont="1" applyFill="1" applyBorder="1" applyAlignment="1">
      <alignment horizontal="centerContinuous"/>
    </xf>
    <xf numFmtId="0" fontId="6" fillId="0" borderId="38" xfId="0" applyNumberFormat="1" applyFont="1" applyFill="1" applyBorder="1" applyAlignment="1">
      <alignment horizontal="center"/>
    </xf>
    <xf numFmtId="0" fontId="6" fillId="0" borderId="40" xfId="0" applyFont="1" applyBorder="1" applyAlignment="1">
      <alignment horizontal="center" vertical="center" wrapText="1"/>
    </xf>
    <xf numFmtId="0" fontId="6" fillId="0" borderId="41" xfId="2" applyNumberFormat="1" applyFont="1" applyBorder="1" applyAlignment="1">
      <alignment horizontal="center" vertical="center" shrinkToFit="1"/>
    </xf>
    <xf numFmtId="0" fontId="47" fillId="3" borderId="77" xfId="0" applyFont="1" applyFill="1" applyBorder="1" applyAlignment="1">
      <alignment horizontal="right"/>
    </xf>
    <xf numFmtId="0" fontId="47" fillId="3" borderId="78" xfId="0" applyFont="1" applyFill="1" applyBorder="1" applyAlignment="1">
      <alignment horizontal="left"/>
    </xf>
    <xf numFmtId="0" fontId="20" fillId="3" borderId="78" xfId="0" applyFont="1" applyFill="1" applyBorder="1" applyAlignment="1">
      <alignment horizontal="left"/>
    </xf>
    <xf numFmtId="0" fontId="3" fillId="3" borderId="78" xfId="0" applyFont="1" applyFill="1" applyBorder="1" applyAlignment="1">
      <alignment horizontal="centerContinuous"/>
    </xf>
    <xf numFmtId="0" fontId="4" fillId="3" borderId="78" xfId="0" applyFont="1" applyFill="1" applyBorder="1" applyAlignment="1">
      <alignment horizontal="centerContinuous"/>
    </xf>
    <xf numFmtId="0" fontId="48" fillId="3" borderId="79" xfId="1" applyFont="1" applyFill="1" applyBorder="1" applyAlignment="1" applyProtection="1">
      <alignment horizontal="right"/>
    </xf>
    <xf numFmtId="0" fontId="13" fillId="9" borderId="1" xfId="0" applyFont="1" applyFill="1" applyBorder="1" applyAlignment="1"/>
    <xf numFmtId="49" fontId="24" fillId="9" borderId="37" xfId="0" applyNumberFormat="1" applyFont="1" applyFill="1" applyBorder="1" applyAlignment="1">
      <alignment horizontal="center"/>
    </xf>
    <xf numFmtId="0" fontId="24" fillId="9" borderId="38" xfId="0" applyNumberFormat="1" applyFont="1" applyFill="1" applyBorder="1" applyAlignment="1">
      <alignment horizontal="center"/>
    </xf>
    <xf numFmtId="0" fontId="13" fillId="9" borderId="38" xfId="0" applyNumberFormat="1" applyFont="1" applyFill="1" applyBorder="1" applyAlignment="1">
      <alignment horizontal="center"/>
    </xf>
    <xf numFmtId="0" fontId="23" fillId="0" borderId="38" xfId="0" applyNumberFormat="1" applyFont="1" applyFill="1" applyBorder="1" applyAlignment="1">
      <alignment horizontal="center"/>
    </xf>
    <xf numFmtId="0" fontId="6" fillId="0" borderId="37" xfId="0" applyNumberFormat="1" applyFont="1" applyBorder="1" applyAlignment="1">
      <alignment horizontal="center" vertical="center" shrinkToFit="1"/>
    </xf>
    <xf numFmtId="0" fontId="6" fillId="0" borderId="40" xfId="2" applyNumberFormat="1" applyFont="1" applyBorder="1" applyAlignment="1">
      <alignment horizontal="center" vertical="center" shrinkToFit="1"/>
    </xf>
    <xf numFmtId="0" fontId="13" fillId="12" borderId="1" xfId="0" applyFont="1" applyFill="1" applyBorder="1" applyAlignment="1"/>
    <xf numFmtId="0" fontId="6" fillId="12" borderId="37" xfId="0" applyNumberFormat="1" applyFont="1" applyFill="1" applyBorder="1" applyAlignment="1">
      <alignment horizontal="center"/>
    </xf>
    <xf numFmtId="49" fontId="24" fillId="12" borderId="37" xfId="0" applyNumberFormat="1" applyFont="1" applyFill="1" applyBorder="1" applyAlignment="1">
      <alignment horizontal="center"/>
    </xf>
    <xf numFmtId="0" fontId="24" fillId="12" borderId="38" xfId="0" applyNumberFormat="1" applyFont="1" applyFill="1" applyBorder="1" applyAlignment="1">
      <alignment horizontal="center"/>
    </xf>
    <xf numFmtId="49" fontId="6" fillId="12" borderId="38" xfId="0" applyNumberFormat="1" applyFont="1" applyFill="1" applyBorder="1" applyAlignment="1">
      <alignment horizontal="center"/>
    </xf>
    <xf numFmtId="0" fontId="6" fillId="12" borderId="39" xfId="0" applyNumberFormat="1" applyFont="1" applyFill="1" applyBorder="1" applyAlignment="1">
      <alignment horizontal="center"/>
    </xf>
    <xf numFmtId="49" fontId="16" fillId="0" borderId="80" xfId="0" applyNumberFormat="1" applyFont="1" applyFill="1" applyBorder="1" applyAlignment="1">
      <alignment horizontal="center" shrinkToFit="1"/>
    </xf>
    <xf numFmtId="0" fontId="12" fillId="7" borderId="9" xfId="0" applyFont="1" applyFill="1" applyBorder="1" applyAlignment="1"/>
    <xf numFmtId="0" fontId="23" fillId="7" borderId="1" xfId="0" applyFont="1" applyFill="1" applyBorder="1" applyAlignment="1"/>
    <xf numFmtId="49" fontId="25" fillId="7" borderId="40" xfId="0" applyNumberFormat="1" applyFont="1" applyFill="1" applyBorder="1" applyAlignment="1">
      <alignment horizontal="center"/>
    </xf>
    <xf numFmtId="49" fontId="29" fillId="7" borderId="37" xfId="0" applyNumberFormat="1" applyFont="1" applyFill="1" applyBorder="1" applyAlignment="1">
      <alignment horizontal="center"/>
    </xf>
    <xf numFmtId="0" fontId="25" fillId="7" borderId="41" xfId="0" applyNumberFormat="1" applyFont="1" applyFill="1" applyBorder="1" applyAlignment="1">
      <alignment horizontal="center"/>
    </xf>
    <xf numFmtId="0" fontId="29" fillId="7" borderId="38" xfId="0" applyNumberFormat="1" applyFont="1" applyFill="1" applyBorder="1" applyAlignment="1">
      <alignment horizontal="center"/>
    </xf>
    <xf numFmtId="0" fontId="44" fillId="0" borderId="1" xfId="0" applyFont="1" applyBorder="1" applyAlignment="1">
      <alignment horizontal="center" vertical="center" shrinkToFit="1"/>
    </xf>
    <xf numFmtId="0" fontId="6" fillId="0" borderId="37" xfId="0" applyFont="1" applyBorder="1" applyAlignment="1">
      <alignment horizontal="center" vertical="center" wrapText="1"/>
    </xf>
    <xf numFmtId="0" fontId="44" fillId="0" borderId="9" xfId="0" applyFont="1" applyBorder="1" applyAlignment="1">
      <alignment horizontal="center" vertical="center" shrinkToFit="1"/>
    </xf>
    <xf numFmtId="9" fontId="6" fillId="0" borderId="41" xfId="2" applyFont="1" applyBorder="1" applyAlignment="1">
      <alignment horizontal="center" vertical="center" shrinkToFit="1"/>
    </xf>
    <xf numFmtId="0" fontId="6" fillId="0" borderId="42" xfId="0" quotePrefix="1" applyNumberFormat="1" applyFont="1" applyBorder="1" applyAlignment="1">
      <alignment horizontal="center" vertical="center" wrapText="1"/>
    </xf>
    <xf numFmtId="0" fontId="6" fillId="9" borderId="39" xfId="0" quotePrefix="1" applyNumberFormat="1" applyFont="1" applyFill="1" applyBorder="1" applyAlignment="1">
      <alignment horizontal="center"/>
    </xf>
    <xf numFmtId="0" fontId="6" fillId="0" borderId="39" xfId="0" quotePrefix="1" applyNumberFormat="1" applyFont="1" applyFill="1" applyBorder="1" applyAlignment="1">
      <alignment horizontal="center"/>
    </xf>
    <xf numFmtId="0" fontId="49" fillId="13" borderId="49" xfId="0" applyFont="1" applyFill="1" applyBorder="1" applyAlignment="1">
      <alignment horizontal="centerContinuous"/>
    </xf>
    <xf numFmtId="0" fontId="49" fillId="13" borderId="49" xfId="0" quotePrefix="1" applyFont="1" applyFill="1" applyBorder="1" applyAlignment="1">
      <alignment horizontal="centerContinuous"/>
    </xf>
    <xf numFmtId="0" fontId="4" fillId="0" borderId="55" xfId="0" applyFont="1" applyFill="1" applyBorder="1" applyAlignment="1">
      <alignment horizontal="center" shrinkToFit="1"/>
    </xf>
    <xf numFmtId="0" fontId="4" fillId="0" borderId="57" xfId="0" applyFont="1" applyFill="1" applyBorder="1" applyAlignment="1">
      <alignment horizontal="left"/>
    </xf>
    <xf numFmtId="0" fontId="4" fillId="0" borderId="58" xfId="0" applyFont="1" applyFill="1" applyBorder="1" applyAlignment="1">
      <alignment horizontal="left" shrinkToFit="1"/>
    </xf>
    <xf numFmtId="164" fontId="4" fillId="0" borderId="72" xfId="0" applyNumberFormat="1" applyFont="1" applyFill="1" applyBorder="1" applyAlignment="1">
      <alignment horizontal="center" shrinkToFit="1"/>
    </xf>
    <xf numFmtId="0" fontId="4" fillId="0" borderId="63" xfId="0" applyFont="1" applyFill="1" applyBorder="1" applyAlignment="1">
      <alignment horizontal="center" shrinkToFit="1"/>
    </xf>
    <xf numFmtId="164" fontId="4" fillId="0" borderId="64" xfId="0" applyNumberFormat="1" applyFont="1" applyFill="1" applyBorder="1" applyAlignment="1">
      <alignment horizontal="center" shrinkToFit="1"/>
    </xf>
    <xf numFmtId="0" fontId="4" fillId="0" borderId="65" xfId="0" applyFont="1" applyFill="1" applyBorder="1" applyAlignment="1">
      <alignment horizontal="left"/>
    </xf>
    <xf numFmtId="0" fontId="4" fillId="0" borderId="66" xfId="0" applyFont="1" applyFill="1" applyBorder="1" applyAlignment="1">
      <alignment horizontal="left" shrinkToFit="1"/>
    </xf>
    <xf numFmtId="0" fontId="3" fillId="0" borderId="0" xfId="0" applyFont="1" applyFill="1" applyBorder="1" applyAlignment="1">
      <alignment horizontal="right"/>
    </xf>
    <xf numFmtId="164" fontId="4" fillId="0" borderId="0" xfId="0" applyNumberFormat="1" applyFont="1" applyFill="1" applyBorder="1" applyAlignment="1">
      <alignment horizontal="center"/>
    </xf>
    <xf numFmtId="0" fontId="2" fillId="0" borderId="0" xfId="0" applyFont="1" applyFill="1" applyBorder="1" applyAlignment="1">
      <alignment horizontal="centerContinuous" shrinkToFit="1"/>
    </xf>
    <xf numFmtId="0" fontId="3" fillId="0" borderId="8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2" xfId="0" quotePrefix="1" applyFont="1" applyFill="1" applyBorder="1" applyAlignment="1">
      <alignment horizontal="center" vertical="center" wrapText="1"/>
    </xf>
    <xf numFmtId="49" fontId="4" fillId="0" borderId="82" xfId="2" applyNumberFormat="1" applyFont="1" applyFill="1" applyBorder="1" applyAlignment="1">
      <alignment horizontal="center" vertical="center"/>
    </xf>
    <xf numFmtId="0" fontId="4" fillId="0" borderId="82" xfId="0" applyFont="1" applyFill="1" applyBorder="1" applyAlignment="1">
      <alignment horizontal="center" vertical="center" shrinkToFit="1"/>
    </xf>
    <xf numFmtId="164" fontId="4" fillId="0" borderId="82" xfId="0" applyNumberFormat="1" applyFont="1" applyFill="1" applyBorder="1" applyAlignment="1">
      <alignment horizontal="center" vertical="center"/>
    </xf>
    <xf numFmtId="0" fontId="4" fillId="0" borderId="83" xfId="0" applyFont="1" applyFill="1" applyBorder="1" applyAlignment="1">
      <alignment horizontal="center" vertical="center"/>
    </xf>
    <xf numFmtId="49" fontId="4" fillId="0" borderId="13" xfId="0" applyNumberFormat="1" applyFont="1" applyFill="1" applyBorder="1" applyAlignment="1">
      <alignment horizontal="center"/>
    </xf>
    <xf numFmtId="0" fontId="3" fillId="0" borderId="84" xfId="0" applyFont="1" applyFill="1" applyBorder="1" applyAlignment="1">
      <alignment horizontal="center"/>
    </xf>
    <xf numFmtId="0" fontId="4" fillId="0" borderId="85" xfId="0" applyFont="1" applyFill="1" applyBorder="1" applyAlignment="1">
      <alignment horizontal="center"/>
    </xf>
    <xf numFmtId="9" fontId="4" fillId="0" borderId="85" xfId="0" applyNumberFormat="1" applyFont="1" applyFill="1" applyBorder="1" applyAlignment="1">
      <alignment horizontal="center"/>
    </xf>
    <xf numFmtId="164" fontId="4" fillId="0" borderId="85" xfId="0" applyNumberFormat="1" applyFont="1" applyFill="1" applyBorder="1" applyAlignment="1">
      <alignment horizontal="center"/>
    </xf>
    <xf numFmtId="0" fontId="4" fillId="0" borderId="86" xfId="0" quotePrefix="1" applyFont="1" applyFill="1" applyBorder="1" applyAlignment="1">
      <alignment horizontal="center"/>
    </xf>
    <xf numFmtId="0" fontId="4" fillId="0" borderId="87" xfId="0" applyFont="1" applyFill="1" applyBorder="1" applyAlignment="1">
      <alignment horizontal="centerContinuous"/>
    </xf>
    <xf numFmtId="0" fontId="4" fillId="0" borderId="88" xfId="0" applyFont="1" applyFill="1" applyBorder="1" applyAlignment="1">
      <alignment horizontal="centerContinuous"/>
    </xf>
    <xf numFmtId="0" fontId="4" fillId="0" borderId="32" xfId="0" applyFont="1" applyFill="1" applyBorder="1" applyAlignment="1">
      <alignment horizontal="centerContinuous"/>
    </xf>
    <xf numFmtId="49" fontId="32" fillId="0" borderId="13" xfId="0" applyNumberFormat="1" applyFont="1" applyFill="1" applyBorder="1" applyAlignment="1">
      <alignment horizontal="center"/>
    </xf>
    <xf numFmtId="0" fontId="50" fillId="0" borderId="0" xfId="0" applyFont="1" applyBorder="1" applyAlignment="1"/>
    <xf numFmtId="0" fontId="49" fillId="13" borderId="89" xfId="0" applyFont="1" applyFill="1" applyBorder="1" applyAlignment="1">
      <alignment horizontal="centerContinuous"/>
    </xf>
    <xf numFmtId="0" fontId="28" fillId="0" borderId="49" xfId="0" applyFont="1" applyFill="1" applyBorder="1" applyAlignment="1">
      <alignment horizontal="center" shrinkToFit="1"/>
    </xf>
    <xf numFmtId="0" fontId="4" fillId="0" borderId="1" xfId="0" applyFont="1" applyBorder="1" applyAlignment="1">
      <alignment horizontal="center" shrinkToFit="1"/>
    </xf>
    <xf numFmtId="164" fontId="4" fillId="0" borderId="90" xfId="0" applyNumberFormat="1" applyFont="1" applyBorder="1" applyAlignment="1">
      <alignment horizontal="center" shrinkToFit="1"/>
    </xf>
    <xf numFmtId="0" fontId="4" fillId="0" borderId="91" xfId="0" applyFont="1" applyBorder="1" applyAlignment="1">
      <alignment horizontal="left"/>
    </xf>
    <xf numFmtId="0" fontId="4" fillId="0" borderId="92" xfId="0" applyFont="1" applyBorder="1" applyAlignment="1">
      <alignment horizontal="left" shrinkToFit="1"/>
    </xf>
    <xf numFmtId="0" fontId="4" fillId="0" borderId="57" xfId="0" applyFont="1" applyBorder="1" applyAlignment="1">
      <alignment horizontal="center" shrinkToFit="1"/>
    </xf>
    <xf numFmtId="0" fontId="4" fillId="0" borderId="61" xfId="0" applyFont="1" applyBorder="1" applyAlignment="1">
      <alignment horizontal="center" shrinkToFit="1"/>
    </xf>
    <xf numFmtId="0" fontId="4" fillId="0" borderId="65" xfId="0" applyFont="1" applyBorder="1" applyAlignment="1">
      <alignment horizontal="center" shrinkToFit="1"/>
    </xf>
    <xf numFmtId="0" fontId="4" fillId="0" borderId="70" xfId="0" applyFont="1" applyFill="1" applyBorder="1" applyAlignment="1">
      <alignment horizontal="center" shrinkToFit="1"/>
    </xf>
    <xf numFmtId="0" fontId="4" fillId="0" borderId="72" xfId="0" applyFont="1" applyFill="1" applyBorder="1" applyAlignment="1">
      <alignment horizontal="center" shrinkToFit="1"/>
    </xf>
    <xf numFmtId="0" fontId="4" fillId="0" borderId="64" xfId="0" applyFont="1" applyFill="1" applyBorder="1" applyAlignment="1">
      <alignment horizontal="center" shrinkToFit="1"/>
    </xf>
    <xf numFmtId="0" fontId="4" fillId="0" borderId="70" xfId="0" applyFont="1" applyBorder="1" applyAlignment="1">
      <alignment horizontal="center" shrinkToFit="1"/>
    </xf>
    <xf numFmtId="0" fontId="4" fillId="0" borderId="72" xfId="0" applyFont="1" applyBorder="1" applyAlignment="1">
      <alignment horizontal="center" shrinkToFit="1"/>
    </xf>
    <xf numFmtId="0" fontId="4" fillId="0" borderId="64" xfId="0" applyFont="1" applyBorder="1" applyAlignment="1">
      <alignment horizontal="center" shrinkToFit="1"/>
    </xf>
    <xf numFmtId="0" fontId="4" fillId="0" borderId="56" xfId="0" applyFont="1" applyBorder="1" applyAlignment="1">
      <alignment horizontal="center" shrinkToFit="1"/>
    </xf>
    <xf numFmtId="164" fontId="22" fillId="5" borderId="93" xfId="0" applyNumberFormat="1" applyFont="1" applyFill="1" applyBorder="1" applyAlignment="1">
      <alignment horizontal="center"/>
    </xf>
    <xf numFmtId="0" fontId="4" fillId="0" borderId="73" xfId="0" applyFont="1" applyBorder="1" applyAlignment="1">
      <alignment horizontal="center" shrinkToFit="1"/>
    </xf>
    <xf numFmtId="0" fontId="22" fillId="5" borderId="53" xfId="0" applyFont="1" applyFill="1" applyBorder="1" applyAlignment="1">
      <alignment horizontal="center"/>
    </xf>
    <xf numFmtId="0" fontId="4" fillId="0" borderId="65" xfId="0" quotePrefix="1" applyFont="1" applyBorder="1" applyAlignment="1">
      <alignment horizontal="left"/>
    </xf>
    <xf numFmtId="0" fontId="4" fillId="0" borderId="90" xfId="0" applyFont="1" applyBorder="1" applyAlignment="1">
      <alignment horizontal="center" shrinkToFit="1"/>
    </xf>
    <xf numFmtId="0" fontId="4" fillId="0" borderId="85" xfId="0" applyFont="1" applyFill="1" applyBorder="1" applyAlignment="1">
      <alignment horizontal="center" vertical="center"/>
    </xf>
    <xf numFmtId="0" fontId="4" fillId="0" borderId="85" xfId="0" quotePrefix="1" applyFont="1" applyFill="1" applyBorder="1" applyAlignment="1">
      <alignment horizontal="center" vertical="center" wrapText="1"/>
    </xf>
    <xf numFmtId="49" fontId="4" fillId="0" borderId="85" xfId="2" applyNumberFormat="1" applyFont="1" applyFill="1" applyBorder="1" applyAlignment="1">
      <alignment horizontal="center" vertical="center"/>
    </xf>
    <xf numFmtId="0" fontId="4" fillId="0" borderId="85" xfId="0" applyFont="1" applyFill="1" applyBorder="1" applyAlignment="1">
      <alignment horizontal="center" vertical="center" shrinkToFit="1"/>
    </xf>
    <xf numFmtId="164" fontId="4" fillId="0" borderId="85"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4" fillId="0" borderId="84" xfId="0" applyFont="1" applyFill="1" applyBorder="1" applyAlignment="1">
      <alignment horizontal="center" vertical="center"/>
    </xf>
    <xf numFmtId="0" fontId="3" fillId="0" borderId="84" xfId="0" applyFont="1" applyFill="1" applyBorder="1" applyAlignment="1">
      <alignment horizontal="center" vertical="center"/>
    </xf>
    <xf numFmtId="0" fontId="51" fillId="3" borderId="5" xfId="0" applyFont="1" applyFill="1" applyBorder="1" applyAlignment="1">
      <alignment horizontal="right"/>
    </xf>
    <xf numFmtId="0" fontId="11" fillId="5" borderId="94" xfId="0" applyNumberFormat="1" applyFont="1" applyFill="1" applyBorder="1" applyAlignment="1">
      <alignment horizontal="center" wrapText="1"/>
    </xf>
    <xf numFmtId="0" fontId="27" fillId="0" borderId="17" xfId="0" applyNumberFormat="1" applyFont="1" applyBorder="1" applyAlignment="1">
      <alignment horizontal="center"/>
    </xf>
  </cellXfs>
  <cellStyles count="3">
    <cellStyle name="Hyperlink" xfId="1" builtinId="8"/>
    <cellStyle name="Normal" xfId="0" builtinId="0"/>
    <cellStyle name="Percent" xfId="2" builtinId="5"/>
  </cellStyles>
  <dxfs count="10">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66675</xdr:colOff>
      <xdr:row>14</xdr:row>
      <xdr:rowOff>0</xdr:rowOff>
    </xdr:from>
    <xdr:to>
      <xdr:col>6</xdr:col>
      <xdr:colOff>1238250</xdr:colOff>
      <xdr:row>15</xdr:row>
      <xdr:rowOff>266700</xdr:rowOff>
    </xdr:to>
    <xdr:sp macro="" textlink="">
      <xdr:nvSpPr>
        <xdr:cNvPr id="1081" name="Text Box 57"/>
        <xdr:cNvSpPr txBox="1">
          <a:spLocks noChangeArrowheads="1"/>
        </xdr:cNvSpPr>
      </xdr:nvSpPr>
      <xdr:spPr bwMode="auto">
        <a:xfrm>
          <a:off x="4686300" y="3133725"/>
          <a:ext cx="2295525" cy="4857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FF6600"/>
              </a:solidFill>
              <a:latin typeface="Times New Roman"/>
              <a:cs typeface="Times New Roman"/>
            </a:rPr>
            <a:t>Encumbered.</a:t>
          </a:r>
        </a:p>
      </xdr:txBody>
    </xdr:sp>
    <xdr:clientData/>
  </xdr:twoCellAnchor>
  <xdr:twoCellAnchor editAs="oneCell">
    <xdr:from>
      <xdr:col>5</xdr:col>
      <xdr:colOff>38100</xdr:colOff>
      <xdr:row>2</xdr:row>
      <xdr:rowOff>114300</xdr:rowOff>
    </xdr:from>
    <xdr:to>
      <xdr:col>6</xdr:col>
      <xdr:colOff>1276350</xdr:colOff>
      <xdr:row>12</xdr:row>
      <xdr:rowOff>19050</xdr:rowOff>
    </xdr:to>
    <xdr:pic>
      <xdr:nvPicPr>
        <xdr:cNvPr id="1087" name="Picture 59" descr="shadenecr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704850"/>
          <a:ext cx="2362200"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16</xdr:row>
      <xdr:rowOff>114300</xdr:rowOff>
    </xdr:from>
    <xdr:to>
      <xdr:col>6</xdr:col>
      <xdr:colOff>1219200</xdr:colOff>
      <xdr:row>63</xdr:row>
      <xdr:rowOff>190500</xdr:rowOff>
    </xdr:to>
    <xdr:sp macro="" textlink="">
      <xdr:nvSpPr>
        <xdr:cNvPr id="1084" name="Text 6"/>
        <xdr:cNvSpPr txBox="1">
          <a:spLocks noChangeArrowheads="1"/>
        </xdr:cNvSpPr>
      </xdr:nvSpPr>
      <xdr:spPr bwMode="auto">
        <a:xfrm>
          <a:off x="76200" y="3781425"/>
          <a:ext cx="6886575" cy="993457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Arkan was once a human of average height and athletic build.  His dark brown, almost black hair is short and complemented by a goatee that comes and goes.  His bright blue eyes are perhaps his most notable feature on his fair-skinned face.  Although he is a warlock, he prefers to keep his magical nature hidden, and openly wears a sword (which he cannot use) and heavy mace at his side, occasionally slinging a small shield (again, which he cannot use) on his back.  In keeping with his flamboyant personality and well-to-do upbringing, Arkan wears fine clothing, including an expensive black cloak stitched with purple and gold thread.  His clothing intentionally reveals the bit of chainmail under his shirt and the weapons at his side, serving to further the illusion that he is nothing more than perhaps a martially-inclined young noble.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However, when Arkan's disguise is not active, he is revealed as a Shade. His skin is nearly black and his eyes glitter with a azure-platinum glow. Shadows cling to his form and he appears much more menacing and impressive. Empowered by the darkness, he often stays invisible when he can.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Arkan was originally born in 1352 DR to a small nomadic tribe of several dozen people in the Farsea Marshes just north of Cormyr.  An only child, his mother died in childbirth and his father was a warrior for the tribe.  Just four months after he was born, the tribe attempted to perform a routine ambush on a small and seemingly-helpless caravan passing south from the Anauroch desert.  However, the target turned out to be a group of Halruuan wizards returning from studying the ruins of Netheril, and the warband was quickly destroyed.  The wizards and their envoy went to investigate what was left of the barbarian settlement, and discovered Arkan left alone as the rest of the survivors had fled.  The wizards, knowledgeable in Netheril’s lore, noted that the barbarian tribes in this region were one of the few remaining spots left in Faerûn where pureblood Netherese descendents dwelt.  Seeing potential in Arkan’s heritage, one of the wizards took the baby with them to raise as his own with his wife.  </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Arkan grew up in the town of Alathil in northern Halruaa, the adopted son of a wealthy wizarding family.  Much to the disappointment of his family, he seemed to display no wizardly powers, despite a love for arcane lore.  In fact, he seemed more inclined to take the path of the warrior, learning some martial abilities from the town guard at a young age.  However, at the age of 14, Arkan began to discover that he was developing magical powers of a sort he had never studied.  Magic seemed to come easier to him than any wizard or sorcerer, and by the age of 16 he was shooting birds with minor blasts of eldritch energy.  When his adopted parents discovered his powers, they were perplexed as Arkan himself was.  After consulting with a local loremaster, they concluded that he was in fact a warlock, one of the rarer forms of magic users in the realms.  Though they did not tell Arkan, they also found out that a warlock’s powers nearly always stem from fiendish blood somewhere in one’s history, perhaps centuries back.  </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However, speculations about Arkan’s heritage slowly spread throughout Alathil, and Arkan sensed that he was slowly becoming unwelcome.  At the age of 18, he had a heated exchange with his parents and the next day set out to leave Halruua and his opulent upbringing.  He wandered aimlessly for several months, eventually deciding to travel to Candlekeep to find out more about his powers and his pureblood Netherese heritage, of which he was extremely proud.  At Candlekeep, he eagerly read of the powers which he hoped to someday attain, and also noted the return of the City of Shade, in which he now holds extreme interest.  Since his foray into Candlekeep, Arkan has spent the last few months, including his 19th birthday, doing odd jobs in the nearby town of Beregost while he plans the next move in the course of his life.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Often seen smiling, Arkan possesses a very flamboyant and outgoing personality, and easily makes friends.  He seems a bit arrogant, but somehow others oddly seem to find this a more endearing treat.  He ensures that he is always under the effect of his Beguiling Influence invocation at all times, using every morning upon waking.  This invocation likely contributes to the personable aura Arkan seems to exude.  </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Underneath his affable exterior, Arkan is primarily motivated by two powerful emotions:  bitterness and pride.  He has still not forgiven his hometown of Alathil or his parents for the wrongness with which he feels he was treated, and yearns to prove that he is superior to them, which led to his choice of Shar as a patron deity, though he is not particularly religious.  He is extremely proud of his relatively unique and rare powers as a warlock, and hopes to develop them to their utmost potential.  He is also very prideful of being one of the few pureblooded Netherese descendents, and hopes to one day make peaceful contact with the Shadovar and learn from them.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1</xdr:row>
      <xdr:rowOff>133350</xdr:rowOff>
    </xdr:from>
    <xdr:to>
      <xdr:col>6</xdr:col>
      <xdr:colOff>1295400</xdr:colOff>
      <xdr:row>11</xdr:row>
      <xdr:rowOff>152400</xdr:rowOff>
    </xdr:to>
    <xdr:pic>
      <xdr:nvPicPr>
        <xdr:cNvPr id="18439" name="Picture 6" descr="arkan as a sha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504825"/>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8"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551" name="Rectangle 1"/>
        <xdr:cNvSpPr>
          <a:spLocks noChangeArrowheads="1"/>
        </xdr:cNvSpPr>
      </xdr:nvSpPr>
      <xdr:spPr bwMode="auto">
        <a:xfrm>
          <a:off x="51244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tabSelected="1" workbookViewId="0">
      <selection activeCell="C10" sqref="C10:C15"/>
    </sheetView>
  </sheetViews>
  <sheetFormatPr defaultColWidth="13" defaultRowHeight="15.75"/>
  <cols>
    <col min="1" max="1" width="22.625" style="22" customWidth="1"/>
    <col min="2" max="2" width="10" style="23" customWidth="1"/>
    <col min="3" max="3" width="5.125" style="23" customWidth="1"/>
    <col min="4" max="4" width="13.75" style="22" bestFit="1" customWidth="1"/>
    <col min="5" max="5" width="9.125" style="23" bestFit="1" customWidth="1"/>
    <col min="6" max="6" width="14.75" style="22" customWidth="1"/>
    <col min="7" max="7" width="17.125" style="23" customWidth="1"/>
    <col min="8" max="16384" width="13" style="1"/>
  </cols>
  <sheetData>
    <row r="1" spans="1:7" ht="29.25" thickTop="1" thickBot="1">
      <c r="A1" s="220" t="s">
        <v>124</v>
      </c>
      <c r="B1" s="221" t="s">
        <v>125</v>
      </c>
      <c r="C1" s="222"/>
      <c r="D1" s="223"/>
      <c r="E1" s="224"/>
      <c r="F1" s="223"/>
      <c r="G1" s="225" t="s">
        <v>218</v>
      </c>
    </row>
    <row r="2" spans="1:7" ht="17.25" thickTop="1">
      <c r="A2" s="2" t="s">
        <v>0</v>
      </c>
      <c r="B2" s="18" t="s">
        <v>217</v>
      </c>
      <c r="C2" s="81"/>
      <c r="D2" s="4" t="s">
        <v>1</v>
      </c>
      <c r="E2" s="81" t="s">
        <v>126</v>
      </c>
      <c r="F2" s="4"/>
      <c r="G2" s="5"/>
    </row>
    <row r="3" spans="1:7" ht="16.5">
      <c r="A3" s="2" t="s">
        <v>75</v>
      </c>
      <c r="B3" s="18" t="s">
        <v>131</v>
      </c>
      <c r="C3" s="64"/>
      <c r="D3" s="4" t="s">
        <v>76</v>
      </c>
      <c r="E3" s="81">
        <v>3</v>
      </c>
      <c r="F3" s="4"/>
      <c r="G3" s="5"/>
    </row>
    <row r="4" spans="1:7" ht="16.5">
      <c r="A4" s="2" t="s">
        <v>163</v>
      </c>
      <c r="B4" s="18" t="s">
        <v>176</v>
      </c>
      <c r="C4" s="64"/>
      <c r="D4" s="4" t="s">
        <v>76</v>
      </c>
      <c r="E4" s="81" t="s">
        <v>182</v>
      </c>
      <c r="F4" s="4"/>
      <c r="G4" s="5"/>
    </row>
    <row r="5" spans="1:7" ht="16.5">
      <c r="A5" s="2" t="s">
        <v>113</v>
      </c>
      <c r="B5" s="18" t="s">
        <v>184</v>
      </c>
      <c r="C5" s="64"/>
      <c r="D5" s="4" t="s">
        <v>112</v>
      </c>
      <c r="E5" s="81">
        <v>20</v>
      </c>
      <c r="F5" s="4"/>
      <c r="G5" s="5"/>
    </row>
    <row r="6" spans="1:7" ht="16.5">
      <c r="A6" s="2" t="s">
        <v>77</v>
      </c>
      <c r="B6" s="18" t="s">
        <v>129</v>
      </c>
      <c r="C6" s="81"/>
      <c r="D6" s="4" t="s">
        <v>2</v>
      </c>
      <c r="E6" s="81" t="s">
        <v>127</v>
      </c>
      <c r="F6" s="4"/>
      <c r="G6" s="5"/>
    </row>
    <row r="7" spans="1:7" ht="17.25" thickBot="1">
      <c r="A7" s="2" t="s">
        <v>78</v>
      </c>
      <c r="B7" s="18" t="s">
        <v>130</v>
      </c>
      <c r="C7" s="64"/>
      <c r="D7" s="4" t="s">
        <v>3</v>
      </c>
      <c r="E7" s="81" t="s">
        <v>128</v>
      </c>
      <c r="F7" s="4"/>
      <c r="G7" s="5"/>
    </row>
    <row r="8" spans="1:7" ht="17.25" thickTop="1">
      <c r="A8" s="40" t="s">
        <v>115</v>
      </c>
      <c r="B8" s="216" t="s">
        <v>133</v>
      </c>
      <c r="C8" s="80"/>
      <c r="D8" s="214" t="s">
        <v>92</v>
      </c>
      <c r="E8" s="213" t="s">
        <v>196</v>
      </c>
      <c r="F8" s="3"/>
      <c r="G8" s="5"/>
    </row>
    <row r="9" spans="1:7" ht="17.25" thickBot="1">
      <c r="A9" s="78" t="s">
        <v>16</v>
      </c>
      <c r="B9" s="79" t="s">
        <v>203</v>
      </c>
      <c r="C9" s="63"/>
      <c r="D9" s="215" t="s">
        <v>15</v>
      </c>
      <c r="E9" s="41">
        <v>0</v>
      </c>
      <c r="F9" s="3"/>
      <c r="G9" s="5"/>
    </row>
    <row r="10" spans="1:7" ht="16.5">
      <c r="A10" s="38" t="s">
        <v>4</v>
      </c>
      <c r="B10" s="39">
        <v>10</v>
      </c>
      <c r="C10" s="315" t="str">
        <f t="shared" ref="C10:C15" si="0">IF(B10&gt;9.9,CONCATENATE("+",ROUNDDOWN((B10-10)/2,0)),ROUNDUP((B10-10)/2,0))</f>
        <v>+0</v>
      </c>
      <c r="D10" s="37" t="s">
        <v>90</v>
      </c>
      <c r="E10" s="239" t="s">
        <v>157</v>
      </c>
      <c r="F10" s="3"/>
      <c r="G10" s="5"/>
    </row>
    <row r="11" spans="1:7" ht="16.5">
      <c r="A11" s="9" t="s">
        <v>5</v>
      </c>
      <c r="B11" s="147">
        <v>12</v>
      </c>
      <c r="C11" s="74" t="str">
        <f t="shared" si="0"/>
        <v>+1</v>
      </c>
      <c r="D11" s="7" t="s">
        <v>91</v>
      </c>
      <c r="E11" s="116">
        <f>Martial!B15+Equipment!C16+Equipment!C33+(E9/50)</f>
        <v>38</v>
      </c>
      <c r="F11" s="3"/>
      <c r="G11" s="5"/>
    </row>
    <row r="12" spans="1:7" ht="16.5">
      <c r="A12" s="35" t="s">
        <v>19</v>
      </c>
      <c r="B12" s="148">
        <v>14</v>
      </c>
      <c r="C12" s="65" t="str">
        <f t="shared" si="0"/>
        <v>+2</v>
      </c>
      <c r="D12" s="7" t="s">
        <v>21</v>
      </c>
      <c r="E12" s="107">
        <v>16</v>
      </c>
      <c r="F12" s="3"/>
      <c r="G12" s="5"/>
    </row>
    <row r="13" spans="1:7" ht="16.5">
      <c r="A13" s="313" t="s">
        <v>20</v>
      </c>
      <c r="B13" s="148">
        <v>14</v>
      </c>
      <c r="C13" s="74" t="str">
        <f t="shared" si="0"/>
        <v>+2</v>
      </c>
      <c r="D13" s="7" t="s">
        <v>74</v>
      </c>
      <c r="E13" s="107">
        <v>16</v>
      </c>
      <c r="F13" s="2"/>
      <c r="G13" s="5"/>
    </row>
    <row r="14" spans="1:7" ht="16.5">
      <c r="A14" s="36" t="s">
        <v>22</v>
      </c>
      <c r="B14" s="6">
        <v>10</v>
      </c>
      <c r="C14" s="74" t="str">
        <f t="shared" si="0"/>
        <v>+0</v>
      </c>
      <c r="D14" s="62" t="s">
        <v>162</v>
      </c>
      <c r="E14" s="114">
        <f>10+C11</f>
        <v>11</v>
      </c>
      <c r="F14" s="3"/>
      <c r="G14" s="5"/>
    </row>
    <row r="15" spans="1:7" ht="17.25" thickBot="1">
      <c r="A15" s="42" t="s">
        <v>18</v>
      </c>
      <c r="B15" s="149">
        <v>14</v>
      </c>
      <c r="C15" s="66" t="str">
        <f t="shared" si="0"/>
        <v>+2</v>
      </c>
      <c r="D15" s="73" t="s">
        <v>73</v>
      </c>
      <c r="E15" s="115">
        <f>E14+SUM(Martial!B12:B13)</f>
        <v>15</v>
      </c>
      <c r="F15" s="3"/>
      <c r="G15" s="5"/>
    </row>
    <row r="16" spans="1:7" ht="24.75" thickTop="1" thickBot="1">
      <c r="A16" s="10" t="s">
        <v>33</v>
      </c>
      <c r="B16" s="11"/>
      <c r="C16" s="11"/>
      <c r="D16" s="12"/>
      <c r="E16" s="12"/>
      <c r="F16" s="12"/>
      <c r="G16" s="13"/>
    </row>
    <row r="17" spans="1:7" s="17" customFormat="1" ht="17.25" thickTop="1">
      <c r="A17" s="14"/>
      <c r="B17" s="15"/>
      <c r="C17" s="15"/>
      <c r="D17" s="15"/>
      <c r="E17" s="15"/>
      <c r="F17" s="15"/>
      <c r="G17" s="16"/>
    </row>
    <row r="18" spans="1:7" s="17" customFormat="1" ht="16.5">
      <c r="A18" s="142"/>
      <c r="B18" s="18"/>
      <c r="C18" s="18"/>
      <c r="D18" s="18"/>
      <c r="E18" s="18"/>
      <c r="F18" s="18"/>
      <c r="G18" s="146"/>
    </row>
    <row r="19" spans="1:7" s="17" customFormat="1" ht="16.5">
      <c r="A19" s="142"/>
      <c r="B19" s="18"/>
      <c r="C19" s="18"/>
      <c r="D19" s="18"/>
      <c r="E19" s="18"/>
      <c r="F19" s="18"/>
      <c r="G19" s="146"/>
    </row>
    <row r="20" spans="1:7" s="17" customFormat="1" ht="16.5">
      <c r="A20" s="142"/>
      <c r="B20" s="18"/>
      <c r="C20" s="18"/>
      <c r="D20" s="18"/>
      <c r="E20" s="18"/>
      <c r="F20" s="18"/>
      <c r="G20" s="146"/>
    </row>
    <row r="21" spans="1:7" s="17" customFormat="1" ht="16.5">
      <c r="A21" s="142"/>
      <c r="B21" s="18"/>
      <c r="C21" s="18"/>
      <c r="D21" s="18"/>
      <c r="E21" s="18"/>
      <c r="F21" s="18"/>
      <c r="G21" s="146"/>
    </row>
    <row r="22" spans="1:7" s="17" customFormat="1" ht="16.5">
      <c r="A22" s="142"/>
      <c r="B22" s="18"/>
      <c r="C22" s="18"/>
      <c r="D22" s="18"/>
      <c r="E22" s="18"/>
      <c r="F22" s="18"/>
      <c r="G22" s="146"/>
    </row>
    <row r="23" spans="1:7" s="17" customFormat="1" ht="16.5">
      <c r="A23" s="142"/>
      <c r="B23" s="18"/>
      <c r="C23" s="18"/>
      <c r="D23" s="18"/>
      <c r="E23" s="18"/>
      <c r="F23" s="18"/>
      <c r="G23" s="146"/>
    </row>
    <row r="24" spans="1:7" s="17" customFormat="1" ht="16.5">
      <c r="A24" s="142"/>
      <c r="B24" s="18"/>
      <c r="C24" s="18"/>
      <c r="D24" s="18"/>
      <c r="E24" s="18"/>
      <c r="F24" s="18"/>
      <c r="G24" s="146"/>
    </row>
    <row r="25" spans="1:7" s="17" customFormat="1" ht="16.5">
      <c r="A25" s="142"/>
      <c r="B25" s="18"/>
      <c r="C25" s="18"/>
      <c r="D25" s="18"/>
      <c r="E25" s="18"/>
      <c r="F25" s="18"/>
      <c r="G25" s="146"/>
    </row>
    <row r="26" spans="1:7" s="17" customFormat="1" ht="16.5">
      <c r="A26" s="142"/>
      <c r="B26" s="18"/>
      <c r="C26" s="18"/>
      <c r="D26" s="18"/>
      <c r="E26" s="18"/>
      <c r="F26" s="18"/>
      <c r="G26" s="146"/>
    </row>
    <row r="27" spans="1:7" s="17" customFormat="1" ht="16.5">
      <c r="A27" s="142"/>
      <c r="B27" s="18"/>
      <c r="C27" s="18"/>
      <c r="D27" s="18"/>
      <c r="E27" s="18"/>
      <c r="F27" s="18"/>
      <c r="G27" s="146"/>
    </row>
    <row r="28" spans="1:7" s="17" customFormat="1" ht="16.5">
      <c r="A28" s="142"/>
      <c r="B28" s="18"/>
      <c r="C28" s="18"/>
      <c r="D28" s="18"/>
      <c r="E28" s="18"/>
      <c r="F28" s="18"/>
      <c r="G28" s="146"/>
    </row>
    <row r="29" spans="1:7" s="17" customFormat="1" ht="16.5">
      <c r="A29" s="142"/>
      <c r="B29" s="18"/>
      <c r="C29" s="18"/>
      <c r="D29" s="18"/>
      <c r="E29" s="18"/>
      <c r="F29" s="18"/>
      <c r="G29" s="146"/>
    </row>
    <row r="30" spans="1:7" s="17" customFormat="1" ht="16.5">
      <c r="A30" s="142"/>
      <c r="B30" s="18"/>
      <c r="C30" s="18"/>
      <c r="D30" s="18"/>
      <c r="E30" s="18"/>
      <c r="F30" s="18"/>
      <c r="G30" s="146"/>
    </row>
    <row r="31" spans="1:7" s="17" customFormat="1" ht="16.5">
      <c r="A31" s="142"/>
      <c r="B31" s="18"/>
      <c r="C31" s="18"/>
      <c r="D31" s="18"/>
      <c r="E31" s="18"/>
      <c r="F31" s="18"/>
      <c r="G31" s="146"/>
    </row>
    <row r="32" spans="1:7" s="17" customFormat="1" ht="16.5">
      <c r="A32" s="142"/>
      <c r="B32" s="18"/>
      <c r="C32" s="18"/>
      <c r="D32" s="18"/>
      <c r="E32" s="18"/>
      <c r="F32" s="18"/>
      <c r="G32" s="146"/>
    </row>
    <row r="33" spans="1:7" s="17" customFormat="1" ht="16.5">
      <c r="A33" s="142"/>
      <c r="B33" s="18"/>
      <c r="C33" s="18"/>
      <c r="D33" s="18"/>
      <c r="E33" s="18"/>
      <c r="F33" s="18"/>
      <c r="G33" s="146"/>
    </row>
    <row r="34" spans="1:7" s="17" customFormat="1" ht="16.5">
      <c r="A34" s="142"/>
      <c r="B34" s="18"/>
      <c r="C34" s="18"/>
      <c r="D34" s="18"/>
      <c r="E34" s="18"/>
      <c r="F34" s="18"/>
      <c r="G34" s="146"/>
    </row>
    <row r="35" spans="1:7" s="17" customFormat="1" ht="16.5">
      <c r="A35" s="142"/>
      <c r="B35" s="18"/>
      <c r="C35" s="18"/>
      <c r="D35" s="18"/>
      <c r="E35" s="18"/>
      <c r="F35" s="18"/>
      <c r="G35" s="146"/>
    </row>
    <row r="36" spans="1:7" s="17" customFormat="1" ht="16.5">
      <c r="A36" s="142"/>
      <c r="B36" s="18"/>
      <c r="C36" s="18"/>
      <c r="D36" s="18"/>
      <c r="E36" s="18"/>
      <c r="F36" s="18"/>
      <c r="G36" s="146"/>
    </row>
    <row r="37" spans="1:7" s="17" customFormat="1" ht="16.5">
      <c r="A37" s="142"/>
      <c r="B37" s="18"/>
      <c r="C37" s="18"/>
      <c r="D37" s="18"/>
      <c r="E37" s="18"/>
      <c r="F37" s="18"/>
      <c r="G37" s="146"/>
    </row>
    <row r="38" spans="1:7" s="17" customFormat="1" ht="16.5">
      <c r="A38" s="142"/>
      <c r="B38" s="18"/>
      <c r="C38" s="18"/>
      <c r="D38" s="18"/>
      <c r="E38" s="18"/>
      <c r="F38" s="18"/>
      <c r="G38" s="146"/>
    </row>
    <row r="39" spans="1:7" s="17" customFormat="1" ht="16.5">
      <c r="A39" s="142"/>
      <c r="B39" s="18"/>
      <c r="C39" s="18"/>
      <c r="D39" s="18"/>
      <c r="E39" s="18"/>
      <c r="F39" s="18"/>
      <c r="G39" s="146"/>
    </row>
    <row r="40" spans="1:7" s="17" customFormat="1" ht="16.5">
      <c r="A40" s="142"/>
      <c r="B40" s="18"/>
      <c r="C40" s="18"/>
      <c r="D40" s="18"/>
      <c r="E40" s="18"/>
      <c r="F40" s="18"/>
      <c r="G40" s="146"/>
    </row>
    <row r="41" spans="1:7" s="17" customFormat="1" ht="16.5">
      <c r="A41" s="142"/>
      <c r="B41" s="18"/>
      <c r="C41" s="18"/>
      <c r="D41" s="18"/>
      <c r="E41" s="18"/>
      <c r="F41" s="18"/>
      <c r="G41" s="146"/>
    </row>
    <row r="42" spans="1:7" s="17" customFormat="1" ht="16.5">
      <c r="A42" s="142"/>
      <c r="B42" s="18"/>
      <c r="C42" s="18"/>
      <c r="D42" s="18"/>
      <c r="E42" s="18"/>
      <c r="F42" s="18"/>
      <c r="G42" s="146"/>
    </row>
    <row r="43" spans="1:7" s="17" customFormat="1" ht="16.5">
      <c r="A43" s="142"/>
      <c r="B43" s="18"/>
      <c r="C43" s="18"/>
      <c r="D43" s="18"/>
      <c r="E43" s="18"/>
      <c r="F43" s="18"/>
      <c r="G43" s="146"/>
    </row>
    <row r="44" spans="1:7" s="17" customFormat="1" ht="16.5">
      <c r="A44" s="142"/>
      <c r="B44" s="18"/>
      <c r="C44" s="18"/>
      <c r="D44" s="18"/>
      <c r="E44" s="18"/>
      <c r="F44" s="18"/>
      <c r="G44" s="146"/>
    </row>
    <row r="45" spans="1:7" s="17" customFormat="1" ht="16.5">
      <c r="A45" s="142"/>
      <c r="B45" s="18"/>
      <c r="C45" s="18"/>
      <c r="D45" s="18"/>
      <c r="E45" s="18"/>
      <c r="F45" s="18"/>
      <c r="G45" s="146"/>
    </row>
    <row r="46" spans="1:7" s="17" customFormat="1" ht="16.5">
      <c r="A46" s="142"/>
      <c r="B46" s="18"/>
      <c r="C46" s="18"/>
      <c r="D46" s="18"/>
      <c r="E46" s="18"/>
      <c r="F46" s="18"/>
      <c r="G46" s="146"/>
    </row>
    <row r="47" spans="1:7" s="17" customFormat="1" ht="16.5">
      <c r="A47" s="142"/>
      <c r="B47" s="18"/>
      <c r="C47" s="18"/>
      <c r="D47" s="18"/>
      <c r="E47" s="18"/>
      <c r="F47" s="18"/>
      <c r="G47" s="146"/>
    </row>
    <row r="48" spans="1:7" s="17" customFormat="1" ht="16.5">
      <c r="A48" s="142"/>
      <c r="B48" s="18"/>
      <c r="C48" s="18"/>
      <c r="D48" s="18"/>
      <c r="E48" s="18"/>
      <c r="F48" s="18"/>
      <c r="G48" s="146"/>
    </row>
    <row r="49" spans="1:7" s="17" customFormat="1" ht="16.5">
      <c r="A49" s="142"/>
      <c r="B49" s="18"/>
      <c r="C49" s="18"/>
      <c r="D49" s="18"/>
      <c r="E49" s="18"/>
      <c r="F49" s="18"/>
      <c r="G49" s="146"/>
    </row>
    <row r="50" spans="1:7" s="17" customFormat="1" ht="16.5">
      <c r="A50" s="142"/>
      <c r="B50" s="18"/>
      <c r="C50" s="18"/>
      <c r="D50" s="18"/>
      <c r="E50" s="18"/>
      <c r="F50" s="18"/>
      <c r="G50" s="146"/>
    </row>
    <row r="51" spans="1:7" s="17" customFormat="1" ht="16.5">
      <c r="A51" s="142"/>
      <c r="B51" s="18"/>
      <c r="C51" s="18"/>
      <c r="D51" s="18"/>
      <c r="E51" s="18"/>
      <c r="F51" s="18"/>
      <c r="G51" s="146"/>
    </row>
    <row r="52" spans="1:7" s="17" customFormat="1" ht="16.5">
      <c r="A52" s="142"/>
      <c r="B52" s="18"/>
      <c r="C52" s="18"/>
      <c r="D52" s="18"/>
      <c r="E52" s="18"/>
      <c r="F52" s="18"/>
      <c r="G52" s="146"/>
    </row>
    <row r="53" spans="1:7" s="17" customFormat="1" ht="16.5">
      <c r="A53" s="142"/>
      <c r="B53" s="18"/>
      <c r="C53" s="18"/>
      <c r="D53" s="18"/>
      <c r="E53" s="18"/>
      <c r="F53" s="18"/>
      <c r="G53" s="146"/>
    </row>
    <row r="54" spans="1:7" s="17" customFormat="1" ht="16.5">
      <c r="A54" s="142"/>
      <c r="B54" s="18"/>
      <c r="C54" s="18"/>
      <c r="D54" s="18"/>
      <c r="E54" s="18"/>
      <c r="F54" s="18"/>
      <c r="G54" s="146"/>
    </row>
    <row r="55" spans="1:7" s="17" customFormat="1" ht="16.5">
      <c r="A55" s="142"/>
      <c r="B55" s="18"/>
      <c r="C55" s="18"/>
      <c r="D55" s="18"/>
      <c r="E55" s="18"/>
      <c r="F55" s="18"/>
      <c r="G55" s="146"/>
    </row>
    <row r="56" spans="1:7" s="17" customFormat="1" ht="16.5">
      <c r="A56" s="142"/>
      <c r="B56" s="18"/>
      <c r="C56" s="18"/>
      <c r="D56" s="18"/>
      <c r="E56" s="18"/>
      <c r="F56" s="18"/>
      <c r="G56" s="146"/>
    </row>
    <row r="57" spans="1:7" s="17" customFormat="1" ht="16.5">
      <c r="A57" s="142"/>
      <c r="B57" s="18"/>
      <c r="C57" s="18"/>
      <c r="D57" s="18"/>
      <c r="E57" s="18"/>
      <c r="F57" s="18"/>
      <c r="G57" s="146"/>
    </row>
    <row r="58" spans="1:7" s="17" customFormat="1" ht="16.5">
      <c r="A58" s="142"/>
      <c r="B58" s="18"/>
      <c r="C58" s="18"/>
      <c r="D58" s="18"/>
      <c r="E58" s="18"/>
      <c r="F58" s="18"/>
      <c r="G58" s="146"/>
    </row>
    <row r="59" spans="1:7" s="17" customFormat="1" ht="16.5">
      <c r="A59" s="142"/>
      <c r="B59" s="18"/>
      <c r="C59" s="18"/>
      <c r="D59" s="18"/>
      <c r="E59" s="18"/>
      <c r="F59" s="18"/>
      <c r="G59" s="146"/>
    </row>
    <row r="60" spans="1:7" s="17" customFormat="1" ht="16.5">
      <c r="A60" s="142"/>
      <c r="B60" s="18"/>
      <c r="C60" s="18"/>
      <c r="D60" s="18"/>
      <c r="E60" s="18"/>
      <c r="F60" s="18"/>
      <c r="G60" s="146"/>
    </row>
    <row r="61" spans="1:7" s="17" customFormat="1" ht="16.5">
      <c r="A61" s="142"/>
      <c r="B61" s="18"/>
      <c r="C61" s="18"/>
      <c r="D61" s="18"/>
      <c r="E61" s="18"/>
      <c r="F61" s="18"/>
      <c r="G61" s="146"/>
    </row>
    <row r="62" spans="1:7" s="17" customFormat="1" ht="16.5">
      <c r="A62" s="142"/>
      <c r="B62" s="18"/>
      <c r="C62" s="18"/>
      <c r="D62" s="18"/>
      <c r="E62" s="18"/>
      <c r="F62" s="18"/>
      <c r="G62" s="146"/>
    </row>
    <row r="63" spans="1:7" s="17" customFormat="1" ht="16.5">
      <c r="A63" s="142"/>
      <c r="B63" s="18"/>
      <c r="C63" s="18"/>
      <c r="D63" s="18"/>
      <c r="E63" s="18"/>
      <c r="F63" s="18"/>
      <c r="G63" s="146"/>
    </row>
    <row r="64" spans="1:7" ht="17.25" thickBot="1">
      <c r="A64" s="19"/>
      <c r="B64" s="20"/>
      <c r="C64" s="20"/>
      <c r="D64" s="20"/>
      <c r="E64" s="20"/>
      <c r="F64" s="20"/>
      <c r="G64" s="21"/>
    </row>
    <row r="65" ht="16.5" thickTop="1"/>
  </sheetData>
  <phoneticPr fontId="0" type="noConversion"/>
  <conditionalFormatting sqref="E13">
    <cfRule type="cellIs" dxfId="9" priority="1" stopIfTrue="1" operator="lessThan">
      <formula>$E$12/3</formula>
    </cfRule>
    <cfRule type="cellIs" dxfId="8" priority="2" stopIfTrue="1" operator="between">
      <formula>$E$12/3</formula>
      <formula>$E$12/2</formula>
    </cfRule>
    <cfRule type="cellIs" dxfId="7" priority="3" stopIfTrue="1" operator="greaterThan">
      <formula>$E$12/2</formula>
    </cfRule>
  </conditionalFormatting>
  <conditionalFormatting sqref="E11">
    <cfRule type="cellIs" dxfId="6" priority="4" stopIfTrue="1" operator="greaterThan">
      <formula>66</formula>
    </cfRule>
    <cfRule type="cellIs" dxfId="5"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ColWidth="13" defaultRowHeight="15.75"/>
  <cols>
    <col min="1" max="1" width="22.625" style="22" customWidth="1"/>
    <col min="2" max="2" width="10" style="23" customWidth="1"/>
    <col min="3" max="3" width="5.125" style="23" customWidth="1"/>
    <col min="4" max="4" width="13.75" style="22" bestFit="1" customWidth="1"/>
    <col min="5" max="5" width="9.125" style="23" bestFit="1" customWidth="1"/>
    <col min="6" max="6" width="14.75" style="22" customWidth="1"/>
    <col min="7" max="7" width="17.125" style="23" customWidth="1"/>
    <col min="8" max="16384" width="13" style="1"/>
  </cols>
  <sheetData>
    <row r="1" spans="1:7" ht="29.25" thickTop="1" thickBot="1">
      <c r="A1" s="220" t="s">
        <v>165</v>
      </c>
      <c r="B1" s="221" t="s">
        <v>166</v>
      </c>
      <c r="C1" s="222"/>
      <c r="D1" s="223"/>
      <c r="E1" s="224"/>
      <c r="F1" s="223"/>
      <c r="G1" s="225"/>
    </row>
    <row r="2" spans="1:7" ht="17.25" thickTop="1">
      <c r="A2" s="2" t="s">
        <v>0</v>
      </c>
      <c r="B2" s="18" t="s">
        <v>164</v>
      </c>
      <c r="C2" s="81"/>
      <c r="D2" s="4"/>
      <c r="E2" s="81"/>
      <c r="F2" s="4"/>
      <c r="G2" s="5"/>
    </row>
    <row r="3" spans="1:7" ht="16.5">
      <c r="A3" s="2" t="s">
        <v>75</v>
      </c>
      <c r="B3" s="18" t="s">
        <v>131</v>
      </c>
      <c r="C3" s="64"/>
      <c r="D3" s="4" t="s">
        <v>76</v>
      </c>
      <c r="E3" s="81">
        <f>'Personal File'!E3</f>
        <v>3</v>
      </c>
      <c r="F3" s="4"/>
      <c r="G3" s="5"/>
    </row>
    <row r="4" spans="1:7" ht="17.25" thickBot="1">
      <c r="A4" s="2" t="s">
        <v>163</v>
      </c>
      <c r="B4" s="18" t="s">
        <v>176</v>
      </c>
      <c r="C4" s="64"/>
      <c r="D4" s="4" t="s">
        <v>76</v>
      </c>
      <c r="E4" s="81" t="s">
        <v>182</v>
      </c>
      <c r="F4" s="4"/>
      <c r="G4" s="5"/>
    </row>
    <row r="5" spans="1:7" ht="17.25" thickTop="1">
      <c r="A5" s="40" t="s">
        <v>115</v>
      </c>
      <c r="B5" s="216" t="s">
        <v>194</v>
      </c>
      <c r="C5" s="80"/>
      <c r="D5" s="214" t="s">
        <v>92</v>
      </c>
      <c r="E5" s="213" t="s">
        <v>197</v>
      </c>
      <c r="F5" s="3"/>
      <c r="G5" s="5"/>
    </row>
    <row r="6" spans="1:7" ht="16.5">
      <c r="A6" s="38" t="s">
        <v>4</v>
      </c>
      <c r="B6" s="39">
        <v>10</v>
      </c>
      <c r="C6" s="74" t="s">
        <v>93</v>
      </c>
      <c r="D6" s="37" t="s">
        <v>90</v>
      </c>
      <c r="E6" s="239" t="s">
        <v>157</v>
      </c>
      <c r="F6" s="3"/>
      <c r="G6" s="5"/>
    </row>
    <row r="7" spans="1:7" ht="16.5">
      <c r="A7" s="9" t="s">
        <v>5</v>
      </c>
      <c r="B7" s="147">
        <v>12</v>
      </c>
      <c r="C7" s="74" t="s">
        <v>132</v>
      </c>
      <c r="D7" s="7" t="s">
        <v>91</v>
      </c>
      <c r="E7" s="116">
        <f>'Personal File'!E11</f>
        <v>38</v>
      </c>
      <c r="F7" s="3"/>
      <c r="G7" s="5"/>
    </row>
    <row r="8" spans="1:7" ht="16.5">
      <c r="A8" s="35" t="s">
        <v>19</v>
      </c>
      <c r="B8" s="148">
        <v>16</v>
      </c>
      <c r="C8" s="65" t="s">
        <v>168</v>
      </c>
      <c r="D8" s="7" t="s">
        <v>21</v>
      </c>
      <c r="E8" s="107">
        <v>19</v>
      </c>
      <c r="F8" s="3"/>
      <c r="G8" s="5"/>
    </row>
    <row r="9" spans="1:7" ht="16.5">
      <c r="A9" s="8" t="s">
        <v>20</v>
      </c>
      <c r="B9" s="148">
        <v>14</v>
      </c>
      <c r="C9" s="65" t="s">
        <v>133</v>
      </c>
      <c r="D9" s="7" t="s">
        <v>74</v>
      </c>
      <c r="E9" s="107">
        <v>19</v>
      </c>
      <c r="F9" s="2"/>
      <c r="G9" s="5"/>
    </row>
    <row r="10" spans="1:7" ht="16.5">
      <c r="A10" s="36" t="s">
        <v>22</v>
      </c>
      <c r="B10" s="6">
        <v>10</v>
      </c>
      <c r="C10" s="65" t="s">
        <v>93</v>
      </c>
      <c r="D10" s="62" t="s">
        <v>162</v>
      </c>
      <c r="E10" s="114">
        <f>'Personal File'!E14+4</f>
        <v>15</v>
      </c>
      <c r="F10" s="3"/>
      <c r="G10" s="5"/>
    </row>
    <row r="11" spans="1:7" ht="17.25" thickBot="1">
      <c r="A11" s="42" t="s">
        <v>18</v>
      </c>
      <c r="B11" s="149">
        <v>16</v>
      </c>
      <c r="C11" s="66" t="s">
        <v>168</v>
      </c>
      <c r="D11" s="73" t="s">
        <v>73</v>
      </c>
      <c r="E11" s="115">
        <f>E10+SUM(Martial!B12:B13)</f>
        <v>19</v>
      </c>
      <c r="F11" s="3"/>
      <c r="G11" s="5"/>
    </row>
    <row r="12" spans="1:7" ht="24" thickTop="1">
      <c r="A12" s="10" t="s">
        <v>172</v>
      </c>
      <c r="B12" s="11"/>
      <c r="C12" s="11"/>
      <c r="D12" s="12"/>
      <c r="E12" s="12"/>
      <c r="F12" s="12"/>
      <c r="G12" s="13"/>
    </row>
    <row r="13" spans="1:7" s="17" customFormat="1" ht="16.5">
      <c r="A13" s="142"/>
      <c r="B13" s="18"/>
      <c r="C13" s="18"/>
      <c r="D13" s="18"/>
      <c r="E13" s="18"/>
      <c r="F13" s="18"/>
      <c r="G13" s="146"/>
    </row>
    <row r="14" spans="1:7" s="17" customFormat="1" ht="16.5">
      <c r="A14" s="142"/>
      <c r="B14" s="18"/>
      <c r="C14" s="18"/>
      <c r="D14" s="18"/>
      <c r="E14" s="18"/>
      <c r="F14" s="18"/>
      <c r="G14" s="146"/>
    </row>
    <row r="15" spans="1:7" s="17" customFormat="1" ht="16.5">
      <c r="A15" s="142"/>
      <c r="B15" s="18"/>
      <c r="C15" s="18"/>
      <c r="D15" s="18"/>
      <c r="E15" s="18"/>
      <c r="F15" s="18"/>
      <c r="G15" s="146"/>
    </row>
    <row r="16" spans="1:7" ht="17.25" thickBot="1">
      <c r="A16" s="19"/>
      <c r="B16" s="20"/>
      <c r="C16" s="20"/>
      <c r="D16" s="20"/>
      <c r="E16" s="20"/>
      <c r="F16" s="20"/>
      <c r="G16" s="21"/>
    </row>
    <row r="17" ht="16.5" thickTop="1"/>
  </sheetData>
  <phoneticPr fontId="0" type="noConversion"/>
  <conditionalFormatting sqref="E9">
    <cfRule type="cellIs" dxfId="4" priority="1" stopIfTrue="1" operator="lessThan">
      <formula>$E$8/3</formula>
    </cfRule>
    <cfRule type="cellIs" dxfId="3" priority="2" stopIfTrue="1" operator="between">
      <formula>$E$8/3</formula>
      <formula>$E$8/2</formula>
    </cfRule>
    <cfRule type="cellIs" dxfId="2" priority="3" stopIfTrue="1" operator="greaterThan">
      <formula>$E$8/2</formula>
    </cfRule>
  </conditionalFormatting>
  <conditionalFormatting sqref="E7">
    <cfRule type="cellIs" dxfId="1" priority="4" stopIfTrue="1" operator="greaterThan">
      <formula>66</formula>
    </cfRule>
    <cfRule type="cellIs" dxfId="0"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2"/>
  <sheetViews>
    <sheetView showGridLines="0" workbookViewId="0">
      <pane ySplit="2" topLeftCell="A3" activePane="bottomLeft" state="frozen"/>
      <selection pane="bottomLeft" activeCell="A3" sqref="A3"/>
    </sheetView>
  </sheetViews>
  <sheetFormatPr defaultColWidth="13" defaultRowHeight="15.75"/>
  <cols>
    <col min="1" max="1" width="28.75" style="22" bestFit="1" customWidth="1"/>
    <col min="2" max="2" width="6.25" style="22" customWidth="1"/>
    <col min="3" max="4" width="6.25" style="23" hidden="1" customWidth="1"/>
    <col min="5" max="5" width="9.125" style="23" bestFit="1" customWidth="1"/>
    <col min="6" max="6" width="6.75" style="23" bestFit="1" customWidth="1"/>
    <col min="7" max="9" width="6.75" style="77" customWidth="1"/>
    <col min="10" max="10" width="40.625" style="22" customWidth="1"/>
    <col min="11" max="16384" width="13" style="1"/>
  </cols>
  <sheetData>
    <row r="1" spans="1:10" ht="24" thickBot="1">
      <c r="A1" s="61" t="s">
        <v>17</v>
      </c>
      <c r="B1" s="24"/>
      <c r="C1" s="24"/>
      <c r="D1" s="24"/>
      <c r="E1" s="24"/>
      <c r="F1" s="24"/>
      <c r="G1" s="75"/>
      <c r="H1" s="75"/>
      <c r="I1" s="75"/>
      <c r="J1" s="24"/>
    </row>
    <row r="2" spans="1:10" s="17" customFormat="1" ht="33">
      <c r="A2" s="58" t="s">
        <v>6</v>
      </c>
      <c r="B2" s="59" t="s">
        <v>38</v>
      </c>
      <c r="C2" s="59" t="s">
        <v>45</v>
      </c>
      <c r="D2" s="59" t="s">
        <v>37</v>
      </c>
      <c r="E2" s="72" t="s">
        <v>71</v>
      </c>
      <c r="F2" s="72" t="s">
        <v>46</v>
      </c>
      <c r="G2" s="76" t="s">
        <v>79</v>
      </c>
      <c r="H2" s="314" t="s">
        <v>220</v>
      </c>
      <c r="I2" s="76" t="s">
        <v>105</v>
      </c>
      <c r="J2" s="60" t="s">
        <v>7</v>
      </c>
    </row>
    <row r="3" spans="1:10" s="67" customFormat="1" ht="16.5">
      <c r="A3" s="162" t="s">
        <v>47</v>
      </c>
      <c r="B3" s="126">
        <v>0</v>
      </c>
      <c r="C3" s="163" t="s">
        <v>41</v>
      </c>
      <c r="D3" s="164" t="str">
        <f>IF(C3="Str",'Personal File'!$C$10,IF(C3="Dex",'Personal File'!$C$11,IF(C3="Con",'Personal File'!$C$12,IF(C3="Int",'Personal File'!$C$13,IF(C3="Wis",'Personal File'!$C$14,IF(C3="Cha",'Personal File'!$C$15))))))</f>
        <v>+2</v>
      </c>
      <c r="E3" s="164" t="str">
        <f t="shared" ref="E3:E40" si="0">CONCATENATE(C3," (",D3,")")</f>
        <v>Int (+2)</v>
      </c>
      <c r="F3" s="217" t="s">
        <v>72</v>
      </c>
      <c r="G3" s="127">
        <f t="shared" ref="G3:G8" si="1">B3+MID(E3,6,2)+F3</f>
        <v>2</v>
      </c>
      <c r="H3" s="127">
        <f ca="1">RANDBETWEEN(1,20)</f>
        <v>12</v>
      </c>
      <c r="I3" s="127">
        <f t="shared" ref="I3:I4" ca="1" si="2">SUM(G3:H3)</f>
        <v>14</v>
      </c>
      <c r="J3" s="128"/>
    </row>
    <row r="4" spans="1:10" s="71" customFormat="1" ht="16.5">
      <c r="A4" s="195" t="s">
        <v>48</v>
      </c>
      <c r="B4" s="126">
        <v>0</v>
      </c>
      <c r="C4" s="196" t="s">
        <v>43</v>
      </c>
      <c r="D4" s="197" t="str">
        <f>IF(C4="Str",'Personal File'!$C$10,IF(C4="Dex",'Personal File'!$C$11,IF(C4="Con",'Personal File'!$C$12,IF(C4="Int",'Personal File'!$C$13,IF(C4="Wis",'Personal File'!$C$14,IF(C4="Cha",'Personal File'!$C$15))))))</f>
        <v>+1</v>
      </c>
      <c r="E4" s="197" t="str">
        <f t="shared" si="0"/>
        <v>Dex (+1)</v>
      </c>
      <c r="F4" s="127" t="s">
        <v>72</v>
      </c>
      <c r="G4" s="127">
        <f t="shared" si="1"/>
        <v>1</v>
      </c>
      <c r="H4" s="127">
        <f ca="1">RANDBETWEEN(1,20)</f>
        <v>20</v>
      </c>
      <c r="I4" s="127">
        <f t="shared" ca="1" si="2"/>
        <v>21</v>
      </c>
      <c r="J4" s="128"/>
    </row>
    <row r="5" spans="1:10" s="69" customFormat="1" ht="16.5">
      <c r="A5" s="226" t="s">
        <v>49</v>
      </c>
      <c r="B5" s="108">
        <v>6</v>
      </c>
      <c r="C5" s="227" t="s">
        <v>39</v>
      </c>
      <c r="D5" s="228" t="str">
        <f>IF(C5="Str",'Personal File'!$C$10,IF(C5="Dex",'Personal File'!$C$11,IF(C5="Con",'Personal File'!$C$12,IF(C5="Int",'Personal File'!$C$13,IF(C5="Wis",'Personal File'!$C$14,IF(C5="Cha",'Personal File'!$C$15))))))</f>
        <v>+2</v>
      </c>
      <c r="E5" s="229" t="str">
        <f t="shared" si="0"/>
        <v>Cha (+2)</v>
      </c>
      <c r="F5" s="109" t="s">
        <v>146</v>
      </c>
      <c r="G5" s="109">
        <f t="shared" si="1"/>
        <v>14</v>
      </c>
      <c r="H5" s="109">
        <f t="shared" ref="H5:H40" ca="1" si="3">RANDBETWEEN(1,20)</f>
        <v>9</v>
      </c>
      <c r="I5" s="109">
        <f t="shared" ref="I5" ca="1" si="4">SUM(G5:H5)</f>
        <v>23</v>
      </c>
      <c r="J5" s="110"/>
    </row>
    <row r="6" spans="1:10" s="68" customFormat="1" ht="16.5">
      <c r="A6" s="133" t="s">
        <v>50</v>
      </c>
      <c r="B6" s="126">
        <v>0</v>
      </c>
      <c r="C6" s="134" t="s">
        <v>44</v>
      </c>
      <c r="D6" s="135" t="str">
        <f>IF(C6="Str",'Personal File'!$C$10,IF(C6="Dex",'Personal File'!$C$11,IF(C6="Con",'Personal File'!$C$12,IF(C6="Int",'Personal File'!$C$13,IF(C6="Wis",'Personal File'!$C$14,IF(C6="Cha",'Personal File'!$C$15))))))</f>
        <v>+0</v>
      </c>
      <c r="E6" s="135" t="str">
        <f t="shared" si="0"/>
        <v>Str (+0)</v>
      </c>
      <c r="F6" s="127" t="s">
        <v>72</v>
      </c>
      <c r="G6" s="127">
        <f t="shared" si="1"/>
        <v>0</v>
      </c>
      <c r="H6" s="127">
        <f t="shared" ca="1" si="3"/>
        <v>5</v>
      </c>
      <c r="I6" s="127">
        <f t="shared" ref="I6:I40" ca="1" si="5">SUM(G6:H6)</f>
        <v>5</v>
      </c>
      <c r="J6" s="128"/>
    </row>
    <row r="7" spans="1:10" s="68" customFormat="1" ht="16.5">
      <c r="A7" s="111" t="s">
        <v>23</v>
      </c>
      <c r="B7" s="108">
        <v>6</v>
      </c>
      <c r="C7" s="112" t="s">
        <v>40</v>
      </c>
      <c r="D7" s="113" t="str">
        <f>IF(C7="Str",'Personal File'!$C$10,IF(C7="Dex",'Personal File'!$C$11,IF(C7="Con",'Personal File'!$C$12,IF(C7="Int",'Personal File'!$C$13,IF(C7="Wis",'Personal File'!$C$14,IF(C7="Cha",'Personal File'!$C$15))))))</f>
        <v>+2</v>
      </c>
      <c r="E7" s="113" t="str">
        <f t="shared" si="0"/>
        <v>Con (+2)</v>
      </c>
      <c r="F7" s="109" t="s">
        <v>72</v>
      </c>
      <c r="G7" s="109">
        <f t="shared" si="1"/>
        <v>8</v>
      </c>
      <c r="H7" s="109">
        <f t="shared" ca="1" si="3"/>
        <v>2</v>
      </c>
      <c r="I7" s="109">
        <f t="shared" ca="1" si="5"/>
        <v>10</v>
      </c>
      <c r="J7" s="110"/>
    </row>
    <row r="8" spans="1:10" s="67" customFormat="1" ht="16.5">
      <c r="A8" s="162" t="s">
        <v>120</v>
      </c>
      <c r="B8" s="126">
        <v>0</v>
      </c>
      <c r="C8" s="163" t="s">
        <v>41</v>
      </c>
      <c r="D8" s="164" t="str">
        <f>IF(C8="Str",'Personal File'!$C$10,IF(C8="Dex",'Personal File'!$C$11,IF(C8="Con",'Personal File'!$C$12,IF(C8="Int",'Personal File'!$C$13,IF(C8="Wis",'Personal File'!$C$14,IF(C8="Cha",'Personal File'!$C$15))))))</f>
        <v>+2</v>
      </c>
      <c r="E8" s="164" t="str">
        <f t="shared" si="0"/>
        <v>Int (+2)</v>
      </c>
      <c r="F8" s="127" t="s">
        <v>72</v>
      </c>
      <c r="G8" s="127">
        <f t="shared" si="1"/>
        <v>2</v>
      </c>
      <c r="H8" s="127">
        <f t="shared" ca="1" si="3"/>
        <v>3</v>
      </c>
      <c r="I8" s="127">
        <f t="shared" ca="1" si="5"/>
        <v>5</v>
      </c>
      <c r="J8" s="128"/>
    </row>
    <row r="9" spans="1:10" s="70" customFormat="1" ht="16.5">
      <c r="A9" s="82" t="s">
        <v>51</v>
      </c>
      <c r="B9" s="83">
        <v>0</v>
      </c>
      <c r="C9" s="84" t="s">
        <v>41</v>
      </c>
      <c r="D9" s="85" t="str">
        <f>IF(C9="Str",'Personal File'!$C$10,IF(C9="Dex",'Personal File'!$C$11,IF(C9="Con",'Personal File'!$C$12,IF(C9="Int",'Personal File'!$C$13,IF(C9="Wis",'Personal File'!$C$14,IF(C9="Cha",'Personal File'!$C$15))))))</f>
        <v>+2</v>
      </c>
      <c r="E9" s="85" t="str">
        <f t="shared" si="0"/>
        <v>Int (+2)</v>
      </c>
      <c r="F9" s="86" t="s">
        <v>72</v>
      </c>
      <c r="G9" s="87">
        <v>0</v>
      </c>
      <c r="H9" s="87">
        <f t="shared" ca="1" si="3"/>
        <v>18</v>
      </c>
      <c r="I9" s="87">
        <f t="shared" ca="1" si="5"/>
        <v>18</v>
      </c>
      <c r="J9" s="88"/>
    </row>
    <row r="10" spans="1:10" s="71" customFormat="1" ht="16.5">
      <c r="A10" s="226" t="s">
        <v>52</v>
      </c>
      <c r="B10" s="108">
        <v>8</v>
      </c>
      <c r="C10" s="227" t="s">
        <v>39</v>
      </c>
      <c r="D10" s="228" t="str">
        <f>IF(C10="Str",'Personal File'!$C$10,IF(C10="Dex",'Personal File'!$C$11,IF(C10="Con",'Personal File'!$C$12,IF(C10="Int",'Personal File'!$C$13,IF(C10="Wis",'Personal File'!$C$14,IF(C10="Cha",'Personal File'!$C$15))))))</f>
        <v>+2</v>
      </c>
      <c r="E10" s="229" t="str">
        <f t="shared" si="0"/>
        <v>Cha (+2)</v>
      </c>
      <c r="F10" s="109" t="s">
        <v>146</v>
      </c>
      <c r="G10" s="109">
        <f>B10+MID(E10,6,2)+F10</f>
        <v>16</v>
      </c>
      <c r="H10" s="109">
        <f t="shared" ca="1" si="3"/>
        <v>19</v>
      </c>
      <c r="I10" s="109">
        <f t="shared" ca="1" si="5"/>
        <v>35</v>
      </c>
      <c r="J10" s="251" t="s">
        <v>200</v>
      </c>
    </row>
    <row r="11" spans="1:10" s="71" customFormat="1" ht="16.5">
      <c r="A11" s="82" t="s">
        <v>53</v>
      </c>
      <c r="B11" s="83">
        <v>0</v>
      </c>
      <c r="C11" s="84" t="s">
        <v>41</v>
      </c>
      <c r="D11" s="85" t="str">
        <f>IF(C11="Str",'Personal File'!$C$10,IF(C11="Dex",'Personal File'!$C$11,IF(C11="Con",'Personal File'!$C$12,IF(C11="Int",'Personal File'!$C$13,IF(C11="Wis",'Personal File'!$C$14,IF(C11="Cha",'Personal File'!$C$15))))))</f>
        <v>+2</v>
      </c>
      <c r="E11" s="85" t="str">
        <f t="shared" si="0"/>
        <v>Int (+2)</v>
      </c>
      <c r="F11" s="86" t="s">
        <v>72</v>
      </c>
      <c r="G11" s="87">
        <v>0</v>
      </c>
      <c r="H11" s="87">
        <f t="shared" ca="1" si="3"/>
        <v>17</v>
      </c>
      <c r="I11" s="87">
        <f t="shared" ca="1" si="5"/>
        <v>17</v>
      </c>
      <c r="J11" s="88"/>
    </row>
    <row r="12" spans="1:10" s="71" customFormat="1" ht="16.5">
      <c r="A12" s="129" t="s">
        <v>54</v>
      </c>
      <c r="B12" s="126">
        <v>0</v>
      </c>
      <c r="C12" s="130" t="s">
        <v>39</v>
      </c>
      <c r="D12" s="131" t="str">
        <f>IF(C12="Str",'Personal File'!$C$10,IF(C12="Dex",'Personal File'!$C$11,IF(C12="Con",'Personal File'!$C$12,IF(C12="Int",'Personal File'!$C$13,IF(C12="Wis",'Personal File'!$C$14,IF(C12="Cha",'Personal File'!$C$15))))))</f>
        <v>+2</v>
      </c>
      <c r="E12" s="132" t="str">
        <f t="shared" si="0"/>
        <v>Cha (+2)</v>
      </c>
      <c r="F12" s="127" t="s">
        <v>199</v>
      </c>
      <c r="G12" s="127">
        <f>B12+MID(E12,6,2)+F12</f>
        <v>4</v>
      </c>
      <c r="H12" s="127">
        <f t="shared" ca="1" si="3"/>
        <v>1</v>
      </c>
      <c r="I12" s="127">
        <f t="shared" ca="1" si="5"/>
        <v>5</v>
      </c>
      <c r="J12" s="128"/>
    </row>
    <row r="13" spans="1:10" s="71" customFormat="1" ht="16.5">
      <c r="A13" s="195" t="s">
        <v>55</v>
      </c>
      <c r="B13" s="126">
        <v>0</v>
      </c>
      <c r="C13" s="196" t="s">
        <v>43</v>
      </c>
      <c r="D13" s="197" t="str">
        <f>IF(C13="Str",'Personal File'!$C$10,IF(C13="Dex",'Personal File'!$C$11,IF(C13="Con",'Personal File'!$C$12,IF(C13="Int",'Personal File'!$C$13,IF(C13="Wis",'Personal File'!$C$14,IF(C13="Cha",'Personal File'!$C$15))))))</f>
        <v>+1</v>
      </c>
      <c r="E13" s="198" t="str">
        <f t="shared" si="0"/>
        <v>Dex (+1)</v>
      </c>
      <c r="F13" s="127" t="s">
        <v>72</v>
      </c>
      <c r="G13" s="127">
        <f>B13+MID(E13,6,2)+F13</f>
        <v>1</v>
      </c>
      <c r="H13" s="127">
        <f t="shared" ca="1" si="3"/>
        <v>10</v>
      </c>
      <c r="I13" s="127">
        <f t="shared" ca="1" si="5"/>
        <v>11</v>
      </c>
      <c r="J13" s="128"/>
    </row>
    <row r="14" spans="1:10" s="71" customFormat="1" ht="16.5">
      <c r="A14" s="92" t="s">
        <v>56</v>
      </c>
      <c r="B14" s="93">
        <v>0</v>
      </c>
      <c r="C14" s="94" t="s">
        <v>41</v>
      </c>
      <c r="D14" s="95" t="str">
        <f>IF(C14="Str",'Personal File'!$C$10,IF(C14="Dex",'Personal File'!$C$11,IF(C14="Con",'Personal File'!$C$12,IF(C14="Int",'Personal File'!$C$13,IF(C14="Wis",'Personal File'!$C$14,IF(C14="Cha",'Personal File'!$C$15))))))</f>
        <v>+2</v>
      </c>
      <c r="E14" s="95" t="str">
        <f t="shared" si="0"/>
        <v>Int (+2)</v>
      </c>
      <c r="F14" s="96" t="s">
        <v>72</v>
      </c>
      <c r="G14" s="96">
        <f>B14+MID(E14,6,2)+F14</f>
        <v>2</v>
      </c>
      <c r="H14" s="96">
        <f t="shared" ca="1" si="3"/>
        <v>5</v>
      </c>
      <c r="I14" s="96">
        <f t="shared" ca="1" si="5"/>
        <v>7</v>
      </c>
      <c r="J14" s="97"/>
    </row>
    <row r="15" spans="1:10" s="71" customFormat="1" ht="16.5">
      <c r="A15" s="129" t="s">
        <v>57</v>
      </c>
      <c r="B15" s="126">
        <v>0</v>
      </c>
      <c r="C15" s="130" t="s">
        <v>39</v>
      </c>
      <c r="D15" s="131" t="str">
        <f>IF(C15="Str",'Personal File'!$C$10,IF(C15="Dex",'Personal File'!$C$11,IF(C15="Con",'Personal File'!$C$12,IF(C15="Int",'Personal File'!$C$13,IF(C15="Wis",'Personal File'!$C$14,IF(C15="Cha",'Personal File'!$C$15))))))</f>
        <v>+2</v>
      </c>
      <c r="E15" s="132" t="str">
        <f t="shared" si="0"/>
        <v>Cha (+2)</v>
      </c>
      <c r="F15" s="127" t="s">
        <v>72</v>
      </c>
      <c r="G15" s="127">
        <f>B15+MID(E15,6,2)+F15</f>
        <v>2</v>
      </c>
      <c r="H15" s="127">
        <f t="shared" ca="1" si="3"/>
        <v>8</v>
      </c>
      <c r="I15" s="127">
        <f t="shared" ca="1" si="5"/>
        <v>10</v>
      </c>
      <c r="J15" s="128"/>
    </row>
    <row r="16" spans="1:10" s="71" customFormat="1" ht="16.5">
      <c r="A16" s="89" t="s">
        <v>25</v>
      </c>
      <c r="B16" s="83">
        <v>0</v>
      </c>
      <c r="C16" s="90" t="s">
        <v>39</v>
      </c>
      <c r="D16" s="91" t="str">
        <f>IF(C16="Str",'Personal File'!$C$10,IF(C16="Dex",'Personal File'!$C$11,IF(C16="Con",'Personal File'!$C$12,IF(C16="Int",'Personal File'!$C$13,IF(C16="Wis",'Personal File'!$C$14,IF(C16="Cha",'Personal File'!$C$15))))))</f>
        <v>+2</v>
      </c>
      <c r="E16" s="91" t="str">
        <f t="shared" si="0"/>
        <v>Cha (+2)</v>
      </c>
      <c r="F16" s="86" t="s">
        <v>72</v>
      </c>
      <c r="G16" s="87">
        <v>0</v>
      </c>
      <c r="H16" s="87">
        <f t="shared" ca="1" si="3"/>
        <v>19</v>
      </c>
      <c r="I16" s="87">
        <f t="shared" ca="1" si="5"/>
        <v>19</v>
      </c>
      <c r="J16" s="88"/>
    </row>
    <row r="17" spans="1:10" s="71" customFormat="1" ht="16.5">
      <c r="A17" s="136" t="s">
        <v>58</v>
      </c>
      <c r="B17" s="126">
        <v>0</v>
      </c>
      <c r="C17" s="137" t="s">
        <v>42</v>
      </c>
      <c r="D17" s="138" t="str">
        <f>IF(C17="Str",'Personal File'!$C$10,IF(C17="Dex",'Personal File'!$C$11,IF(C17="Con",'Personal File'!$C$12,IF(C17="Int",'Personal File'!$C$13,IF(C17="Wis",'Personal File'!$C$14,IF(C17="Cha",'Personal File'!$C$15))))))</f>
        <v>+0</v>
      </c>
      <c r="E17" s="138" t="str">
        <f t="shared" si="0"/>
        <v>Wis (+0)</v>
      </c>
      <c r="F17" s="127" t="s">
        <v>72</v>
      </c>
      <c r="G17" s="127">
        <f>B17+MID(E17,6,2)+F17</f>
        <v>0</v>
      </c>
      <c r="H17" s="127">
        <f t="shared" ca="1" si="3"/>
        <v>14</v>
      </c>
      <c r="I17" s="127">
        <f t="shared" ca="1" si="5"/>
        <v>14</v>
      </c>
      <c r="J17" s="128"/>
    </row>
    <row r="18" spans="1:10" s="71" customFormat="1" ht="16.5">
      <c r="A18" s="195" t="s">
        <v>59</v>
      </c>
      <c r="B18" s="126">
        <v>0</v>
      </c>
      <c r="C18" s="196" t="s">
        <v>43</v>
      </c>
      <c r="D18" s="197" t="str">
        <f>IF(C18="Str",'Personal File'!$C$10,IF(C18="Dex",'Personal File'!$C$11,IF(C18="Con",'Personal File'!$C$12,IF(C18="Int",'Personal File'!$C$13,IF(C18="Wis",'Personal File'!$C$14,IF(C18="Cha",'Personal File'!$C$15))))))</f>
        <v>+1</v>
      </c>
      <c r="E18" s="197" t="str">
        <f t="shared" si="0"/>
        <v>Dex (+1)</v>
      </c>
      <c r="F18" s="127" t="s">
        <v>72</v>
      </c>
      <c r="G18" s="127">
        <f>B18+MID(E18,6,2)+F18</f>
        <v>1</v>
      </c>
      <c r="H18" s="127">
        <f t="shared" ca="1" si="3"/>
        <v>11</v>
      </c>
      <c r="I18" s="127">
        <f t="shared" ca="1" si="5"/>
        <v>12</v>
      </c>
      <c r="J18" s="252" t="s">
        <v>170</v>
      </c>
    </row>
    <row r="19" spans="1:10" s="71" customFormat="1" ht="16.5">
      <c r="A19" s="98" t="s">
        <v>60</v>
      </c>
      <c r="B19" s="93">
        <v>0</v>
      </c>
      <c r="C19" s="100" t="s">
        <v>39</v>
      </c>
      <c r="D19" s="101" t="str">
        <f>IF(C19="Str",'Personal File'!$C$10,IF(C19="Dex",'Personal File'!$C$11,IF(C19="Con",'Personal File'!$C$12,IF(C19="Int",'Personal File'!$C$13,IF(C19="Wis",'Personal File'!$C$14,IF(C19="Cha",'Personal File'!$C$15))))))</f>
        <v>+2</v>
      </c>
      <c r="E19" s="99" t="str">
        <f t="shared" si="0"/>
        <v>Cha (+2)</v>
      </c>
      <c r="F19" s="127" t="s">
        <v>146</v>
      </c>
      <c r="G19" s="96">
        <f>B19+MID(E19,6,2)+F19</f>
        <v>8</v>
      </c>
      <c r="H19" s="96">
        <f t="shared" ca="1" si="3"/>
        <v>1</v>
      </c>
      <c r="I19" s="96">
        <f t="shared" ca="1" si="5"/>
        <v>9</v>
      </c>
      <c r="J19" s="97"/>
    </row>
    <row r="20" spans="1:10" s="71" customFormat="1" ht="16.5">
      <c r="A20" s="133" t="s">
        <v>61</v>
      </c>
      <c r="B20" s="126">
        <v>0</v>
      </c>
      <c r="C20" s="134" t="s">
        <v>44</v>
      </c>
      <c r="D20" s="135" t="str">
        <f>IF(C20="Str",'Personal File'!$C$10,IF(C20="Dex",'Personal File'!$C$11,IF(C20="Con",'Personal File'!$C$12,IF(C20="Int",'Personal File'!$C$13,IF(C20="Wis",'Personal File'!$C$14,IF(C20="Cha",'Personal File'!$C$15))))))</f>
        <v>+0</v>
      </c>
      <c r="E20" s="135" t="str">
        <f t="shared" si="0"/>
        <v>Str (+0)</v>
      </c>
      <c r="F20" s="127" t="s">
        <v>72</v>
      </c>
      <c r="G20" s="127">
        <f>B20+MID(E20,6,2)+F20</f>
        <v>0</v>
      </c>
      <c r="H20" s="127">
        <f t="shared" ca="1" si="3"/>
        <v>17</v>
      </c>
      <c r="I20" s="127">
        <f t="shared" ca="1" si="5"/>
        <v>17</v>
      </c>
      <c r="J20" s="128"/>
    </row>
    <row r="21" spans="1:10" s="71" customFormat="1" ht="16.5">
      <c r="A21" s="139" t="s">
        <v>121</v>
      </c>
      <c r="B21" s="108">
        <v>6</v>
      </c>
      <c r="C21" s="140" t="s">
        <v>41</v>
      </c>
      <c r="D21" s="141" t="str">
        <f>IF(C21="Str",'Personal File'!$C$10,IF(C21="Dex",'Personal File'!$C$11,IF(C21="Con",'Personal File'!$C$12,IF(C21="Int",'Personal File'!$C$13,IF(C21="Wis",'Personal File'!$C$14,IF(C21="Cha",'Personal File'!$C$15))))))</f>
        <v>+2</v>
      </c>
      <c r="E21" s="141" t="str">
        <f t="shared" si="0"/>
        <v>Int (+2)</v>
      </c>
      <c r="F21" s="109" t="s">
        <v>72</v>
      </c>
      <c r="G21" s="109">
        <f>B21+MID(E21,6,2)+F21</f>
        <v>8</v>
      </c>
      <c r="H21" s="109">
        <f t="shared" ca="1" si="3"/>
        <v>17</v>
      </c>
      <c r="I21" s="109">
        <f t="shared" ca="1" si="5"/>
        <v>25</v>
      </c>
      <c r="J21" s="110"/>
    </row>
    <row r="22" spans="1:10" s="71" customFormat="1" ht="16.5">
      <c r="A22" s="202" t="s">
        <v>122</v>
      </c>
      <c r="B22" s="199">
        <v>0</v>
      </c>
      <c r="C22" s="203" t="s">
        <v>41</v>
      </c>
      <c r="D22" s="204" t="str">
        <f>IF(C22="Str",'Personal File'!$C$10,IF(C22="Dex",'Personal File'!$C$11,IF(C22="Con",'Personal File'!$C$12,IF(C22="Int",'Personal File'!$C$13,IF(C22="Wis",'Personal File'!$C$14,IF(C22="Cha",'Personal File'!$C$15))))))</f>
        <v>+2</v>
      </c>
      <c r="E22" s="204" t="str">
        <f t="shared" si="0"/>
        <v>Int (+2)</v>
      </c>
      <c r="F22" s="200" t="s">
        <v>72</v>
      </c>
      <c r="G22" s="87">
        <v>0</v>
      </c>
      <c r="H22" s="87">
        <f t="shared" ca="1" si="3"/>
        <v>16</v>
      </c>
      <c r="I22" s="87">
        <f t="shared" ca="1" si="5"/>
        <v>16</v>
      </c>
      <c r="J22" s="201"/>
    </row>
    <row r="23" spans="1:10" s="71" customFormat="1" ht="16.5">
      <c r="A23" s="202" t="s">
        <v>123</v>
      </c>
      <c r="B23" s="199">
        <v>0</v>
      </c>
      <c r="C23" s="203" t="s">
        <v>41</v>
      </c>
      <c r="D23" s="204" t="str">
        <f>IF(C23="Str",'Personal File'!$C$10,IF(C23="Dex",'Personal File'!$C$11,IF(C23="Con",'Personal File'!$C$12,IF(C23="Int",'Personal File'!$C$13,IF(C23="Wis",'Personal File'!$C$14,IF(C23="Cha",'Personal File'!$C$15))))))</f>
        <v>+2</v>
      </c>
      <c r="E23" s="204" t="str">
        <f t="shared" si="0"/>
        <v>Int (+2)</v>
      </c>
      <c r="F23" s="200" t="s">
        <v>72</v>
      </c>
      <c r="G23" s="87">
        <v>0</v>
      </c>
      <c r="H23" s="87">
        <f t="shared" ca="1" si="3"/>
        <v>5</v>
      </c>
      <c r="I23" s="87">
        <f t="shared" ca="1" si="5"/>
        <v>5</v>
      </c>
      <c r="J23" s="201"/>
    </row>
    <row r="24" spans="1:10" s="71" customFormat="1" ht="16.5">
      <c r="A24" s="136" t="s">
        <v>62</v>
      </c>
      <c r="B24" s="126">
        <v>0</v>
      </c>
      <c r="C24" s="137" t="s">
        <v>42</v>
      </c>
      <c r="D24" s="138" t="str">
        <f>IF(C24="Str",'Personal File'!$C$10,IF(C24="Dex",'Personal File'!$C$11,IF(C24="Con",'Personal File'!$C$12,IF(C24="Int",'Personal File'!$C$13,IF(C24="Wis",'Personal File'!$C$14,IF(C24="Cha",'Personal File'!$C$15))))))</f>
        <v>+0</v>
      </c>
      <c r="E24" s="230" t="str">
        <f t="shared" si="0"/>
        <v>Wis (+0)</v>
      </c>
      <c r="F24" s="127" t="s">
        <v>72</v>
      </c>
      <c r="G24" s="127">
        <f>B24+MID(E24,6,2)+F24</f>
        <v>0</v>
      </c>
      <c r="H24" s="127">
        <f t="shared" ca="1" si="3"/>
        <v>11</v>
      </c>
      <c r="I24" s="127">
        <f t="shared" ca="1" si="5"/>
        <v>11</v>
      </c>
      <c r="J24" s="252" t="s">
        <v>169</v>
      </c>
    </row>
    <row r="25" spans="1:10" s="71" customFormat="1" ht="16.5">
      <c r="A25" s="195" t="s">
        <v>26</v>
      </c>
      <c r="B25" s="126">
        <v>0</v>
      </c>
      <c r="C25" s="196" t="s">
        <v>43</v>
      </c>
      <c r="D25" s="197" t="str">
        <f>IF(C25="Str",'Personal File'!$C$10,IF(C25="Dex",'Personal File'!$C$11,IF(C25="Con",'Personal File'!$C$12,IF(C25="Int",'Personal File'!$C$13,IF(C25="Wis",'Personal File'!$C$14,IF(C25="Cha",'Personal File'!$C$15))))))</f>
        <v>+1</v>
      </c>
      <c r="E25" s="197" t="str">
        <f t="shared" si="0"/>
        <v>Dex (+1)</v>
      </c>
      <c r="F25" s="127" t="s">
        <v>188</v>
      </c>
      <c r="G25" s="127">
        <f>B25+MID(E25,6,2)+F25</f>
        <v>2</v>
      </c>
      <c r="H25" s="127">
        <f t="shared" ca="1" si="3"/>
        <v>4</v>
      </c>
      <c r="I25" s="127">
        <f t="shared" ca="1" si="5"/>
        <v>6</v>
      </c>
      <c r="J25" s="252" t="s">
        <v>170</v>
      </c>
    </row>
    <row r="26" spans="1:10" s="71" customFormat="1" ht="16.5">
      <c r="A26" s="123" t="s">
        <v>63</v>
      </c>
      <c r="B26" s="83">
        <v>0</v>
      </c>
      <c r="C26" s="124" t="s">
        <v>43</v>
      </c>
      <c r="D26" s="125" t="str">
        <f>IF(C26="Str",'Personal File'!$C$10,IF(C26="Dex",'Personal File'!$C$11,IF(C26="Con",'Personal File'!$C$12,IF(C26="Int",'Personal File'!$C$13,IF(C26="Wis",'Personal File'!$C$14,IF(C26="Cha",'Personal File'!$C$15))))))</f>
        <v>+1</v>
      </c>
      <c r="E26" s="125" t="str">
        <f t="shared" si="0"/>
        <v>Dex (+1)</v>
      </c>
      <c r="F26" s="86" t="s">
        <v>72</v>
      </c>
      <c r="G26" s="87">
        <v>0</v>
      </c>
      <c r="H26" s="87">
        <f t="shared" ca="1" si="3"/>
        <v>16</v>
      </c>
      <c r="I26" s="87">
        <f t="shared" ca="1" si="5"/>
        <v>16</v>
      </c>
      <c r="J26" s="88"/>
    </row>
    <row r="27" spans="1:10" ht="16.5">
      <c r="A27" s="129" t="s">
        <v>116</v>
      </c>
      <c r="B27" s="126">
        <v>0</v>
      </c>
      <c r="C27" s="130" t="s">
        <v>39</v>
      </c>
      <c r="D27" s="131" t="str">
        <f>IF(C27="Str",'Personal File'!$C$10,IF(C27="Dex",'Personal File'!$C$11,IF(C27="Con",'Personal File'!$C$12,IF(C27="Int",'Personal File'!$C$13,IF(C27="Wis",'Personal File'!$C$14,IF(C27="Cha",'Personal File'!$C$15))))))</f>
        <v>+2</v>
      </c>
      <c r="E27" s="131" t="str">
        <f t="shared" si="0"/>
        <v>Cha (+2)</v>
      </c>
      <c r="F27" s="127" t="s">
        <v>72</v>
      </c>
      <c r="G27" s="127">
        <f>B27+MID(E27,6,2)+F27</f>
        <v>2</v>
      </c>
      <c r="H27" s="127">
        <f t="shared" ca="1" si="3"/>
        <v>20</v>
      </c>
      <c r="I27" s="127">
        <f t="shared" ca="1" si="5"/>
        <v>22</v>
      </c>
      <c r="J27" s="128"/>
    </row>
    <row r="28" spans="1:10" ht="16.5">
      <c r="A28" s="192" t="s">
        <v>152</v>
      </c>
      <c r="B28" s="83">
        <v>0</v>
      </c>
      <c r="C28" s="105" t="s">
        <v>42</v>
      </c>
      <c r="D28" s="106" t="str">
        <f>IF(C28="Str",'Personal File'!$C$10,IF(C28="Dex",'Personal File'!$C$11,IF(C28="Con",'Personal File'!$C$12,IF(C28="Int",'Personal File'!$C$13,IF(C28="Wis",'Personal File'!$C$14,IF(C28="Cha",'Personal File'!$C$15))))))</f>
        <v>+0</v>
      </c>
      <c r="E28" s="106" t="str">
        <f t="shared" si="0"/>
        <v>Wis (+0)</v>
      </c>
      <c r="F28" s="86" t="s">
        <v>72</v>
      </c>
      <c r="G28" s="87">
        <v>0</v>
      </c>
      <c r="H28" s="87">
        <f t="shared" ca="1" si="3"/>
        <v>3</v>
      </c>
      <c r="I28" s="87">
        <f t="shared" ca="1" si="5"/>
        <v>3</v>
      </c>
      <c r="J28" s="88"/>
    </row>
    <row r="29" spans="1:10" ht="16.5">
      <c r="A29" s="195" t="s">
        <v>27</v>
      </c>
      <c r="B29" s="126">
        <v>0</v>
      </c>
      <c r="C29" s="196" t="s">
        <v>43</v>
      </c>
      <c r="D29" s="197" t="str">
        <f>IF(C29="Str",'Personal File'!$C$10,IF(C29="Dex",'Personal File'!$C$11,IF(C29="Con",'Personal File'!$C$12,IF(C29="Int",'Personal File'!$C$13,IF(C29="Wis",'Personal File'!$C$14,IF(C29="Cha",'Personal File'!$C$15))))))</f>
        <v>+1</v>
      </c>
      <c r="E29" s="198" t="str">
        <f t="shared" si="0"/>
        <v>Dex (+1)</v>
      </c>
      <c r="F29" s="127" t="s">
        <v>72</v>
      </c>
      <c r="G29" s="127">
        <f>B29+MID(E29,6,2)+F29</f>
        <v>1</v>
      </c>
      <c r="H29" s="127">
        <f t="shared" ca="1" si="3"/>
        <v>8</v>
      </c>
      <c r="I29" s="127">
        <f t="shared" ca="1" si="5"/>
        <v>9</v>
      </c>
      <c r="J29" s="128"/>
    </row>
    <row r="30" spans="1:10" ht="16.5">
      <c r="A30" s="162" t="s">
        <v>64</v>
      </c>
      <c r="B30" s="126">
        <v>0</v>
      </c>
      <c r="C30" s="163" t="s">
        <v>41</v>
      </c>
      <c r="D30" s="164" t="str">
        <f>IF(C30="Str",'Personal File'!$C$10,IF(C30="Dex",'Personal File'!$C$11,IF(C30="Con",'Personal File'!$C$12,IF(C30="Int",'Personal File'!$C$13,IF(C30="Wis",'Personal File'!$C$14,IF(C30="Cha",'Personal File'!$C$15))))))</f>
        <v>+2</v>
      </c>
      <c r="E30" s="164" t="str">
        <f t="shared" si="0"/>
        <v>Int (+2)</v>
      </c>
      <c r="F30" s="127" t="s">
        <v>72</v>
      </c>
      <c r="G30" s="127">
        <f>B30+MID(E30,6,2)+F30</f>
        <v>2</v>
      </c>
      <c r="H30" s="127">
        <f t="shared" ca="1" si="3"/>
        <v>17</v>
      </c>
      <c r="I30" s="127">
        <f t="shared" ca="1" si="5"/>
        <v>19</v>
      </c>
      <c r="J30" s="128"/>
    </row>
    <row r="31" spans="1:10" ht="16.5">
      <c r="A31" s="162" t="s">
        <v>28</v>
      </c>
      <c r="B31" s="126">
        <v>0</v>
      </c>
      <c r="C31" s="163" t="s">
        <v>41</v>
      </c>
      <c r="D31" s="164" t="str">
        <f>IF(C31="Str",'Personal File'!$C$10,IF(C31="Dex",'Personal File'!$C$11,IF(C31="Con",'Personal File'!$C$12,IF(C31="Int",'Personal File'!$C$13,IF(C31="Wis",'Personal File'!$C$14,IF(C31="Cha",'Personal File'!$C$15))))))</f>
        <v>+2</v>
      </c>
      <c r="E31" s="164" t="str">
        <f t="shared" si="0"/>
        <v>Int (+2)</v>
      </c>
      <c r="F31" s="127" t="s">
        <v>72</v>
      </c>
      <c r="G31" s="127">
        <f>B31+MID(E31,6,2)+F31</f>
        <v>2</v>
      </c>
      <c r="H31" s="127">
        <f t="shared" ca="1" si="3"/>
        <v>14</v>
      </c>
      <c r="I31" s="127">
        <f t="shared" ca="1" si="5"/>
        <v>16</v>
      </c>
      <c r="J31" s="128"/>
    </row>
    <row r="32" spans="1:10" ht="16.5">
      <c r="A32" s="136" t="s">
        <v>65</v>
      </c>
      <c r="B32" s="126">
        <v>0</v>
      </c>
      <c r="C32" s="137" t="s">
        <v>42</v>
      </c>
      <c r="D32" s="138" t="str">
        <f>IF(C32="Str",'Personal File'!$C$10,IF(C32="Dex",'Personal File'!$C$11,IF(C32="Con",'Personal File'!$C$12,IF(C32="Int",'Personal File'!$C$13,IF(C32="Wis",'Personal File'!$C$14,IF(C32="Cha",'Personal File'!$C$15))))))</f>
        <v>+0</v>
      </c>
      <c r="E32" s="138" t="str">
        <f t="shared" si="0"/>
        <v>Wis (+0)</v>
      </c>
      <c r="F32" s="127" t="s">
        <v>72</v>
      </c>
      <c r="G32" s="127">
        <f>B32+MID(E32,6,2)+F32</f>
        <v>0</v>
      </c>
      <c r="H32" s="127">
        <f t="shared" ca="1" si="3"/>
        <v>7</v>
      </c>
      <c r="I32" s="127">
        <f t="shared" ca="1" si="5"/>
        <v>7</v>
      </c>
      <c r="J32" s="128"/>
    </row>
    <row r="33" spans="1:10" ht="16.5">
      <c r="A33" s="123" t="s">
        <v>155</v>
      </c>
      <c r="B33" s="83">
        <v>0</v>
      </c>
      <c r="C33" s="124" t="s">
        <v>43</v>
      </c>
      <c r="D33" s="125" t="str">
        <f>IF(C33="Str",'Personal File'!$C$10,IF(C33="Dex",'Personal File'!$C$11,IF(C33="Con",'Personal File'!$C$12,IF(C33="Int",'Personal File'!$C$13,IF(C33="Wis",'Personal File'!$C$14,IF(C33="Cha",'Personal File'!$C$15))))))</f>
        <v>+1</v>
      </c>
      <c r="E33" s="125" t="str">
        <f t="shared" si="0"/>
        <v>Dex (+1)</v>
      </c>
      <c r="F33" s="86" t="s">
        <v>199</v>
      </c>
      <c r="G33" s="87">
        <v>0</v>
      </c>
      <c r="H33" s="87">
        <f t="shared" ca="1" si="3"/>
        <v>3</v>
      </c>
      <c r="I33" s="87">
        <f t="shared" ca="1" si="5"/>
        <v>3</v>
      </c>
      <c r="J33" s="88"/>
    </row>
    <row r="34" spans="1:10" ht="16.5">
      <c r="A34" s="139" t="s">
        <v>66</v>
      </c>
      <c r="B34" s="108">
        <v>2</v>
      </c>
      <c r="C34" s="140" t="s">
        <v>41</v>
      </c>
      <c r="D34" s="141" t="str">
        <f>IF(C34="Str",'Personal File'!$C$10,IF(C34="Dex",'Personal File'!$C$11,IF(C34="Con",'Personal File'!$C$12,IF(C34="Int",'Personal File'!$C$13,IF(C34="Wis",'Personal File'!$C$14,IF(C34="Cha",'Personal File'!$C$15))))))</f>
        <v>+2</v>
      </c>
      <c r="E34" s="141" t="str">
        <f t="shared" si="0"/>
        <v>Int (+2)</v>
      </c>
      <c r="F34" s="109" t="s">
        <v>199</v>
      </c>
      <c r="G34" s="109">
        <f>B34+MID(E34,6,2)+F34</f>
        <v>6</v>
      </c>
      <c r="H34" s="109">
        <f t="shared" ca="1" si="3"/>
        <v>20</v>
      </c>
      <c r="I34" s="109">
        <f t="shared" ca="1" si="5"/>
        <v>26</v>
      </c>
      <c r="J34" s="251" t="s">
        <v>198</v>
      </c>
    </row>
    <row r="35" spans="1:10" ht="16.5">
      <c r="A35" s="136" t="s">
        <v>67</v>
      </c>
      <c r="B35" s="126">
        <v>0</v>
      </c>
      <c r="C35" s="137" t="s">
        <v>42</v>
      </c>
      <c r="D35" s="138" t="str">
        <f>IF(C35="Str",'Personal File'!$C$10,IF(C35="Dex",'Personal File'!$C$11,IF(C35="Con",'Personal File'!$C$12,IF(C35="Int",'Personal File'!$C$13,IF(C35="Wis",'Personal File'!$C$14,IF(C35="Cha",'Personal File'!$C$15))))))</f>
        <v>+0</v>
      </c>
      <c r="E35" s="138" t="str">
        <f t="shared" si="0"/>
        <v>Wis (+0)</v>
      </c>
      <c r="F35" s="127" t="s">
        <v>72</v>
      </c>
      <c r="G35" s="127">
        <f>B35+MID(E35,6,2)+F35</f>
        <v>0</v>
      </c>
      <c r="H35" s="127">
        <f t="shared" ca="1" si="3"/>
        <v>8</v>
      </c>
      <c r="I35" s="127">
        <f t="shared" ca="1" si="5"/>
        <v>8</v>
      </c>
      <c r="J35" s="252" t="s">
        <v>169</v>
      </c>
    </row>
    <row r="36" spans="1:10" ht="16.5">
      <c r="A36" s="241" t="s">
        <v>156</v>
      </c>
      <c r="B36" s="93">
        <v>0</v>
      </c>
      <c r="C36" s="243" t="s">
        <v>42</v>
      </c>
      <c r="D36" s="245" t="str">
        <f>IF(C36="Str",'Personal File'!$C$10,IF(C36="Dex",'Personal File'!$C$11,IF(C36="Con",'Personal File'!$C$12,IF(C36="Int",'Personal File'!$C$13,IF(C36="Wis",'Personal File'!$C$14,IF(C36="Cha",'Personal File'!$C$15))))))</f>
        <v>+0</v>
      </c>
      <c r="E36" s="245" t="str">
        <f t="shared" si="0"/>
        <v>Wis (+0)</v>
      </c>
      <c r="F36" s="96" t="s">
        <v>72</v>
      </c>
      <c r="G36" s="96">
        <f>B35+MID(E36,6,2)+F36</f>
        <v>0</v>
      </c>
      <c r="H36" s="96">
        <f t="shared" ca="1" si="3"/>
        <v>7</v>
      </c>
      <c r="I36" s="96">
        <f t="shared" ca="1" si="5"/>
        <v>7</v>
      </c>
      <c r="J36" s="97"/>
    </row>
    <row r="37" spans="1:10" ht="16.5">
      <c r="A37" s="133" t="s">
        <v>29</v>
      </c>
      <c r="B37" s="126">
        <v>0</v>
      </c>
      <c r="C37" s="134" t="s">
        <v>44</v>
      </c>
      <c r="D37" s="135" t="str">
        <f>IF(C37="Str",'Personal File'!$C$10,IF(C37="Dex",'Personal File'!$C$11,IF(C37="Con",'Personal File'!$C$12,IF(C37="Int",'Personal File'!$C$13,IF(C37="Wis",'Personal File'!$C$14,IF(C37="Cha",'Personal File'!$C$15))))))</f>
        <v>+0</v>
      </c>
      <c r="E37" s="135" t="str">
        <f t="shared" si="0"/>
        <v>Str (+0)</v>
      </c>
      <c r="F37" s="127" t="s">
        <v>72</v>
      </c>
      <c r="G37" s="127">
        <f>B37+MID(E37,6,2)+F37</f>
        <v>0</v>
      </c>
      <c r="H37" s="127">
        <f t="shared" ca="1" si="3"/>
        <v>1</v>
      </c>
      <c r="I37" s="127">
        <f t="shared" ca="1" si="5"/>
        <v>1</v>
      </c>
      <c r="J37" s="128"/>
    </row>
    <row r="38" spans="1:10" ht="16.5">
      <c r="A38" s="205" t="s">
        <v>68</v>
      </c>
      <c r="B38" s="199">
        <v>0</v>
      </c>
      <c r="C38" s="206" t="s">
        <v>43</v>
      </c>
      <c r="D38" s="207" t="str">
        <f>IF(C38="Str",'Personal File'!$C$10,IF(C38="Dex",'Personal File'!$C$11,IF(C38="Con",'Personal File'!$C$12,IF(C38="Int",'Personal File'!$C$13,IF(C38="Wis",'Personal File'!$C$14,IF(C38="Cha",'Personal File'!$C$15))))))</f>
        <v>+1</v>
      </c>
      <c r="E38" s="207" t="str">
        <f t="shared" si="0"/>
        <v>Dex (+1)</v>
      </c>
      <c r="F38" s="200" t="s">
        <v>72</v>
      </c>
      <c r="G38" s="87">
        <v>0</v>
      </c>
      <c r="H38" s="87">
        <f t="shared" ca="1" si="3"/>
        <v>10</v>
      </c>
      <c r="I38" s="87">
        <f t="shared" ca="1" si="5"/>
        <v>10</v>
      </c>
      <c r="J38" s="201"/>
    </row>
    <row r="39" spans="1:10" ht="16.5">
      <c r="A39" s="233" t="s">
        <v>69</v>
      </c>
      <c r="B39" s="234">
        <v>6</v>
      </c>
      <c r="C39" s="235" t="s">
        <v>39</v>
      </c>
      <c r="D39" s="236" t="str">
        <f>IF(C39="Str",'Personal File'!$C$10,IF(C39="Dex",'Personal File'!$C$11,IF(C39="Con",'Personal File'!$C$12,IF(C39="Int",'Personal File'!$C$13,IF(C39="Wis",'Personal File'!$C$14,IF(C39="Cha",'Personal File'!$C$15))))))</f>
        <v>+2</v>
      </c>
      <c r="E39" s="236" t="str">
        <f t="shared" si="0"/>
        <v>Cha (+2)</v>
      </c>
      <c r="F39" s="237" t="s">
        <v>72</v>
      </c>
      <c r="G39" s="109">
        <f>B39+MID(E39,6,2)+F39</f>
        <v>8</v>
      </c>
      <c r="H39" s="109">
        <f t="shared" ca="1" si="3"/>
        <v>2</v>
      </c>
      <c r="I39" s="109">
        <f t="shared" ca="1" si="5"/>
        <v>10</v>
      </c>
      <c r="J39" s="238"/>
    </row>
    <row r="40" spans="1:10" ht="17.25" thickBot="1">
      <c r="A40" s="240" t="s">
        <v>70</v>
      </c>
      <c r="B40" s="102">
        <v>0</v>
      </c>
      <c r="C40" s="242" t="s">
        <v>43</v>
      </c>
      <c r="D40" s="244" t="str">
        <f>IF(C40="Str",'Personal File'!$C$10,IF(C40="Dex",'Personal File'!$C$11,IF(C40="Con",'Personal File'!$C$12,IF(C40="Int",'Personal File'!$C$13,IF(C40="Wis",'Personal File'!$C$14,IF(C40="Cha",'Personal File'!$C$15))))))</f>
        <v>+1</v>
      </c>
      <c r="E40" s="244" t="str">
        <f t="shared" si="0"/>
        <v>Dex (+1)</v>
      </c>
      <c r="F40" s="103" t="s">
        <v>72</v>
      </c>
      <c r="G40" s="103">
        <f>B40+MID(E40,6,2)+F40</f>
        <v>1</v>
      </c>
      <c r="H40" s="103">
        <f t="shared" ca="1" si="3"/>
        <v>9</v>
      </c>
      <c r="I40" s="103">
        <f t="shared" ca="1" si="5"/>
        <v>10</v>
      </c>
      <c r="J40" s="104"/>
    </row>
    <row r="41" spans="1:10" ht="16.5" thickTop="1">
      <c r="B41" s="122"/>
    </row>
    <row r="42" spans="1:10">
      <c r="B42" s="12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pane ySplit="2" topLeftCell="A3" activePane="bottomLeft" state="frozen"/>
      <selection pane="bottomLeft" activeCell="A3" sqref="A3"/>
    </sheetView>
  </sheetViews>
  <sheetFormatPr defaultColWidth="13" defaultRowHeight="15.75"/>
  <cols>
    <col min="1" max="1" width="15.875" style="49" customWidth="1"/>
    <col min="2" max="2" width="7" style="49" bestFit="1" customWidth="1"/>
    <col min="3" max="3" width="9.625" style="50" bestFit="1" customWidth="1"/>
    <col min="4" max="4" width="11.25" style="50" bestFit="1" customWidth="1"/>
    <col min="5" max="5" width="11" style="50" customWidth="1"/>
    <col min="6" max="6" width="9.5" style="50" bestFit="1" customWidth="1"/>
    <col min="7" max="7" width="29.875" style="49" customWidth="1"/>
    <col min="8" max="16384" width="13" style="34"/>
  </cols>
  <sheetData>
    <row r="1" spans="1:7" ht="24" thickBot="1">
      <c r="A1" s="212" t="s">
        <v>136</v>
      </c>
      <c r="B1" s="48"/>
      <c r="C1" s="48"/>
      <c r="D1" s="48"/>
      <c r="E1" s="48"/>
      <c r="F1" s="48"/>
      <c r="G1" s="48"/>
    </row>
    <row r="2" spans="1:7" s="43" customFormat="1" ht="31.5">
      <c r="A2" s="208" t="s">
        <v>95</v>
      </c>
      <c r="B2" s="209" t="s">
        <v>139</v>
      </c>
      <c r="C2" s="209" t="s">
        <v>145</v>
      </c>
      <c r="D2" s="210" t="s">
        <v>81</v>
      </c>
      <c r="E2" s="209" t="s">
        <v>82</v>
      </c>
      <c r="F2" s="209" t="s">
        <v>32</v>
      </c>
      <c r="G2" s="211" t="s">
        <v>7</v>
      </c>
    </row>
    <row r="3" spans="1:7" s="43" customFormat="1" ht="16.5">
      <c r="A3" s="246" t="s">
        <v>137</v>
      </c>
      <c r="B3" s="247" t="s">
        <v>149</v>
      </c>
      <c r="C3" s="231">
        <v>1</v>
      </c>
      <c r="D3" s="144" t="s">
        <v>144</v>
      </c>
      <c r="E3" s="145" t="s">
        <v>201</v>
      </c>
      <c r="F3" s="145" t="s">
        <v>89</v>
      </c>
      <c r="G3" s="143" t="s">
        <v>190</v>
      </c>
    </row>
    <row r="4" spans="1:7" s="43" customFormat="1" ht="16.5">
      <c r="A4" s="246" t="s">
        <v>159</v>
      </c>
      <c r="B4" s="247" t="s">
        <v>140</v>
      </c>
      <c r="C4" s="231">
        <v>2</v>
      </c>
      <c r="D4" s="144" t="s">
        <v>144</v>
      </c>
      <c r="E4" s="145" t="s">
        <v>143</v>
      </c>
      <c r="F4" s="145" t="s">
        <v>142</v>
      </c>
      <c r="G4" s="143" t="s">
        <v>160</v>
      </c>
    </row>
    <row r="5" spans="1:7" ht="33.75" thickBot="1">
      <c r="A5" s="248" t="s">
        <v>138</v>
      </c>
      <c r="B5" s="218" t="s">
        <v>140</v>
      </c>
      <c r="C5" s="232">
        <v>2</v>
      </c>
      <c r="D5" s="249" t="s">
        <v>144</v>
      </c>
      <c r="E5" s="219" t="s">
        <v>143</v>
      </c>
      <c r="F5" s="219" t="s">
        <v>142</v>
      </c>
      <c r="G5" s="250" t="s">
        <v>141</v>
      </c>
    </row>
    <row r="6" spans="1:7" ht="18" thickTop="1">
      <c r="A6" s="44"/>
      <c r="B6" s="45"/>
      <c r="C6" s="46"/>
      <c r="D6" s="46"/>
      <c r="E6" s="46"/>
      <c r="F6" s="46"/>
      <c r="G6" s="47"/>
    </row>
    <row r="7" spans="1:7">
      <c r="A7" s="34"/>
      <c r="B7" s="34"/>
      <c r="C7" s="34"/>
      <c r="D7" s="34"/>
      <c r="E7" s="34"/>
      <c r="F7" s="34"/>
      <c r="G7" s="34"/>
    </row>
    <row r="8" spans="1:7">
      <c r="A8" s="34"/>
      <c r="B8" s="34"/>
      <c r="C8" s="34"/>
      <c r="D8" s="34"/>
      <c r="E8" s="34"/>
      <c r="F8" s="34"/>
      <c r="G8" s="34"/>
    </row>
    <row r="9" spans="1:7">
      <c r="A9" s="34"/>
      <c r="B9" s="34"/>
      <c r="C9" s="34"/>
      <c r="D9" s="34"/>
      <c r="E9" s="34"/>
      <c r="F9" s="34"/>
      <c r="G9" s="34"/>
    </row>
    <row r="10" spans="1:7">
      <c r="A10" s="34"/>
      <c r="B10" s="34"/>
      <c r="C10" s="34"/>
      <c r="D10" s="34"/>
      <c r="E10" s="34"/>
      <c r="F10" s="34"/>
      <c r="G10" s="34"/>
    </row>
    <row r="11" spans="1:7">
      <c r="A11" s="34"/>
      <c r="B11" s="34"/>
      <c r="C11" s="34"/>
      <c r="D11" s="34"/>
      <c r="E11" s="34"/>
      <c r="F11" s="34"/>
      <c r="G11" s="34"/>
    </row>
    <row r="12" spans="1:7">
      <c r="A12" s="34"/>
      <c r="B12" s="34"/>
      <c r="C12" s="34"/>
      <c r="D12" s="34"/>
      <c r="E12" s="34"/>
      <c r="F12" s="34"/>
      <c r="G12" s="34"/>
    </row>
    <row r="13" spans="1:7">
      <c r="A13" s="34"/>
      <c r="B13" s="34"/>
      <c r="C13" s="34"/>
      <c r="D13" s="34"/>
      <c r="E13" s="34"/>
      <c r="F13" s="34"/>
      <c r="G13" s="34"/>
    </row>
    <row r="14" spans="1:7">
      <c r="A14" s="34"/>
      <c r="B14" s="34"/>
      <c r="C14" s="34"/>
      <c r="D14" s="34"/>
      <c r="E14" s="34"/>
      <c r="F14" s="34"/>
      <c r="G14" s="34"/>
    </row>
    <row r="15" spans="1:7">
      <c r="A15" s="34"/>
      <c r="B15" s="34"/>
      <c r="C15" s="34"/>
      <c r="D15" s="34"/>
      <c r="E15" s="34"/>
      <c r="F15" s="34"/>
      <c r="G15" s="34"/>
    </row>
    <row r="16" spans="1:7">
      <c r="A16" s="34"/>
      <c r="B16" s="34"/>
      <c r="C16" s="34"/>
      <c r="D16" s="34"/>
      <c r="E16" s="34"/>
      <c r="F16" s="34"/>
      <c r="G16" s="34"/>
    </row>
    <row r="17" spans="1:7">
      <c r="A17" s="34"/>
      <c r="B17" s="34"/>
      <c r="C17" s="34"/>
      <c r="D17" s="34"/>
      <c r="E17" s="34"/>
      <c r="F17" s="34"/>
      <c r="G17" s="34"/>
    </row>
    <row r="18" spans="1:7">
      <c r="A18" s="34"/>
      <c r="B18" s="34"/>
      <c r="C18" s="34"/>
      <c r="D18" s="34"/>
      <c r="E18" s="34"/>
      <c r="F18" s="34"/>
      <c r="G18" s="34"/>
    </row>
    <row r="19" spans="1:7">
      <c r="A19" s="34"/>
      <c r="B19" s="34"/>
      <c r="C19" s="34"/>
      <c r="D19" s="34"/>
      <c r="E19" s="34"/>
      <c r="F19" s="34"/>
    </row>
    <row r="20" spans="1:7">
      <c r="A20" s="34"/>
      <c r="B20" s="34"/>
      <c r="C20" s="34"/>
      <c r="D20" s="34"/>
      <c r="E20" s="34"/>
      <c r="F20" s="34"/>
    </row>
    <row r="21" spans="1:7">
      <c r="A21" s="34"/>
      <c r="B21" s="34"/>
      <c r="C21" s="34"/>
      <c r="D21" s="34"/>
      <c r="E21" s="34"/>
      <c r="F21" s="34"/>
    </row>
    <row r="22" spans="1:7">
      <c r="A22" s="34"/>
      <c r="B22" s="34"/>
      <c r="C22" s="34"/>
    </row>
    <row r="23" spans="1:7">
      <c r="A23" s="34"/>
      <c r="B23" s="34"/>
      <c r="C23" s="34"/>
    </row>
    <row r="24" spans="1:7">
      <c r="A24" s="34"/>
      <c r="B24" s="34"/>
      <c r="C24" s="34"/>
    </row>
    <row r="25" spans="1:7">
      <c r="A25" s="34"/>
      <c r="B25" s="34"/>
      <c r="C25" s="34"/>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pane ySplit="1" topLeftCell="A2" activePane="bottomLeft" state="frozen"/>
      <selection pane="bottomLeft" activeCell="A2" sqref="A2"/>
    </sheetView>
  </sheetViews>
  <sheetFormatPr defaultColWidth="13" defaultRowHeight="15.75"/>
  <cols>
    <col min="1" max="1" width="20.25" style="50" bestFit="1" customWidth="1"/>
    <col min="2" max="2" width="2.125" style="50" customWidth="1"/>
    <col min="3" max="3" width="38.5" style="50" customWidth="1"/>
    <col min="4" max="4" width="13.25" style="49" customWidth="1"/>
    <col min="5" max="5" width="13.25" style="34" customWidth="1"/>
    <col min="6" max="16384" width="13" style="34"/>
  </cols>
  <sheetData>
    <row r="1" spans="1:4" ht="24.75" thickTop="1" thickBot="1">
      <c r="A1" s="121" t="s">
        <v>83</v>
      </c>
      <c r="B1" s="34"/>
      <c r="C1" s="150" t="s">
        <v>94</v>
      </c>
      <c r="D1" s="34"/>
    </row>
    <row r="2" spans="1:4" ht="16.5">
      <c r="A2" s="151" t="s">
        <v>84</v>
      </c>
      <c r="B2" s="34"/>
      <c r="C2" s="254" t="s">
        <v>186</v>
      </c>
      <c r="D2" s="34"/>
    </row>
    <row r="3" spans="1:4" ht="16.5">
      <c r="A3" s="120" t="s">
        <v>202</v>
      </c>
      <c r="B3" s="34"/>
      <c r="C3" s="254" t="s">
        <v>181</v>
      </c>
      <c r="D3" s="34"/>
    </row>
    <row r="4" spans="1:4" ht="17.25" thickBot="1">
      <c r="A4" s="153">
        <f>RIGHT(A3,1)+'Personal File'!C12</f>
        <v>3</v>
      </c>
      <c r="B4" s="34"/>
      <c r="C4" s="152" t="s">
        <v>135</v>
      </c>
      <c r="D4" s="34"/>
    </row>
    <row r="5" spans="1:4" ht="16.5">
      <c r="A5" s="154" t="s">
        <v>85</v>
      </c>
      <c r="B5" s="34"/>
      <c r="C5" s="253" t="s">
        <v>177</v>
      </c>
      <c r="D5" s="34"/>
    </row>
    <row r="6" spans="1:4" ht="16.5">
      <c r="A6" s="120" t="s">
        <v>202</v>
      </c>
      <c r="B6" s="34"/>
      <c r="C6" s="152" t="s">
        <v>192</v>
      </c>
      <c r="D6" s="34"/>
    </row>
    <row r="7" spans="1:4" ht="17.25" thickBot="1">
      <c r="A7" s="155">
        <f>RIGHT(A6,1)+'Personal File'!C11</f>
        <v>2</v>
      </c>
      <c r="B7" s="34"/>
      <c r="C7" s="152" t="s">
        <v>158</v>
      </c>
      <c r="D7" s="34"/>
    </row>
    <row r="8" spans="1:4" ht="16.5">
      <c r="A8" s="156" t="s">
        <v>86</v>
      </c>
      <c r="B8" s="34"/>
      <c r="C8" s="285" t="s">
        <v>193</v>
      </c>
      <c r="D8" s="34"/>
    </row>
    <row r="9" spans="1:4" ht="16.5">
      <c r="A9" s="120" t="s">
        <v>191</v>
      </c>
      <c r="B9" s="34"/>
      <c r="C9" s="253" t="s">
        <v>178</v>
      </c>
      <c r="D9" s="34"/>
    </row>
    <row r="10" spans="1:4" ht="17.25" thickBot="1">
      <c r="A10" s="157">
        <f>RIGHT(A9,1)+'Personal File'!C14</f>
        <v>3</v>
      </c>
      <c r="B10" s="34"/>
      <c r="C10" s="152" t="s">
        <v>134</v>
      </c>
      <c r="D10" s="34"/>
    </row>
    <row r="11" spans="1:4" ht="18" thickTop="1" thickBot="1">
      <c r="A11" s="34"/>
      <c r="B11" s="34"/>
      <c r="C11" s="253" t="s">
        <v>183</v>
      </c>
      <c r="D11" s="34"/>
    </row>
    <row r="12" spans="1:4" ht="20.25" thickTop="1" thickBot="1">
      <c r="A12" s="158" t="s">
        <v>96</v>
      </c>
      <c r="C12" s="152" t="s">
        <v>147</v>
      </c>
      <c r="D12" s="34"/>
    </row>
    <row r="13" spans="1:4" ht="16.5">
      <c r="A13" s="159" t="s">
        <v>117</v>
      </c>
      <c r="C13" s="152" t="s">
        <v>148</v>
      </c>
    </row>
    <row r="14" spans="1:4" ht="17.25" thickBot="1">
      <c r="A14" s="160" t="s">
        <v>118</v>
      </c>
      <c r="C14" s="253" t="s">
        <v>171</v>
      </c>
    </row>
    <row r="15" spans="1:4" ht="17.25" thickTop="1">
      <c r="B15" s="161"/>
      <c r="C15" s="253" t="s">
        <v>179</v>
      </c>
    </row>
    <row r="16" spans="1:4" ht="17.25" thickBot="1">
      <c r="A16" s="23" t="s">
        <v>167</v>
      </c>
      <c r="C16" s="284" t="s">
        <v>180</v>
      </c>
    </row>
    <row r="17"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ColWidth="13" defaultRowHeight="15.75"/>
  <cols>
    <col min="1" max="1" width="22" style="29" customWidth="1"/>
    <col min="2" max="2" width="8.625" style="29" customWidth="1"/>
    <col min="3" max="3" width="6.125" style="29" customWidth="1"/>
    <col min="4" max="4" width="8.25" style="29" customWidth="1"/>
    <col min="5" max="5" width="8.375" style="29" customWidth="1"/>
    <col min="6" max="6" width="8.375" style="29" bestFit="1" customWidth="1"/>
    <col min="7" max="7" width="5.625" style="29" customWidth="1"/>
    <col min="8" max="8" width="26.625" style="29" customWidth="1"/>
    <col min="9" max="16384" width="13" style="1"/>
  </cols>
  <sheetData>
    <row r="1" spans="1:8" ht="24" thickBot="1">
      <c r="A1" s="25" t="s">
        <v>30</v>
      </c>
      <c r="B1" s="25"/>
      <c r="C1" s="25"/>
      <c r="D1" s="25"/>
      <c r="E1" s="25"/>
      <c r="F1" s="25"/>
      <c r="G1" s="25"/>
      <c r="H1" s="25"/>
    </row>
    <row r="2" spans="1:8" ht="17.25" thickTop="1" thickBot="1">
      <c r="A2" s="51" t="s">
        <v>8</v>
      </c>
      <c r="B2" s="52" t="s">
        <v>9</v>
      </c>
      <c r="C2" s="52" t="s">
        <v>34</v>
      </c>
      <c r="D2" s="52" t="s">
        <v>35</v>
      </c>
      <c r="E2" s="53" t="s">
        <v>80</v>
      </c>
      <c r="F2" s="52" t="s">
        <v>31</v>
      </c>
      <c r="G2" s="52" t="s">
        <v>36</v>
      </c>
      <c r="H2" s="54" t="s">
        <v>7</v>
      </c>
    </row>
    <row r="3" spans="1:8">
      <c r="A3" s="266" t="s">
        <v>185</v>
      </c>
      <c r="B3" s="267" t="s">
        <v>108</v>
      </c>
      <c r="C3" s="268">
        <v>0</v>
      </c>
      <c r="D3" s="269" t="s">
        <v>72</v>
      </c>
      <c r="E3" s="269" t="s">
        <v>151</v>
      </c>
      <c r="F3" s="270" t="s">
        <v>150</v>
      </c>
      <c r="G3" s="271">
        <v>6</v>
      </c>
      <c r="H3" s="272" t="s">
        <v>161</v>
      </c>
    </row>
    <row r="4" spans="1:8">
      <c r="A4" s="312" t="s">
        <v>219</v>
      </c>
      <c r="B4" s="305"/>
      <c r="C4" s="306">
        <v>1</v>
      </c>
      <c r="D4" s="307">
        <v>1</v>
      </c>
      <c r="E4" s="307"/>
      <c r="F4" s="308" t="s">
        <v>207</v>
      </c>
      <c r="G4" s="309"/>
      <c r="H4" s="310"/>
    </row>
    <row r="5" spans="1:8">
      <c r="A5" s="311" t="s">
        <v>213</v>
      </c>
      <c r="B5" s="305" t="s">
        <v>206</v>
      </c>
      <c r="C5" s="306">
        <v>0</v>
      </c>
      <c r="D5" s="307" t="s">
        <v>72</v>
      </c>
      <c r="E5" s="307" t="s">
        <v>151</v>
      </c>
      <c r="F5" s="308" t="s">
        <v>207</v>
      </c>
      <c r="G5" s="309">
        <v>1</v>
      </c>
      <c r="H5" s="310"/>
    </row>
    <row r="6" spans="1:8" ht="16.5" thickBot="1">
      <c r="A6" s="193" t="s">
        <v>208</v>
      </c>
      <c r="B6" s="119" t="s">
        <v>206</v>
      </c>
      <c r="C6" s="194">
        <v>0</v>
      </c>
      <c r="D6" s="119" t="s">
        <v>72</v>
      </c>
      <c r="E6" s="27" t="s">
        <v>109</v>
      </c>
      <c r="F6" s="119" t="s">
        <v>207</v>
      </c>
      <c r="G6" s="117">
        <v>1</v>
      </c>
      <c r="H6" s="118"/>
    </row>
    <row r="7" spans="1:8" ht="6" customHeight="1" thickTop="1" thickBot="1"/>
    <row r="8" spans="1:8" ht="17.25" thickTop="1" thickBot="1">
      <c r="A8" s="51" t="s">
        <v>11</v>
      </c>
      <c r="B8" s="52" t="s">
        <v>12</v>
      </c>
      <c r="C8" s="52" t="s">
        <v>34</v>
      </c>
      <c r="D8" s="52" t="s">
        <v>35</v>
      </c>
      <c r="E8" s="53" t="s">
        <v>80</v>
      </c>
      <c r="F8" s="52" t="s">
        <v>13</v>
      </c>
      <c r="G8" s="52" t="s">
        <v>36</v>
      </c>
      <c r="H8" s="54" t="s">
        <v>7</v>
      </c>
    </row>
    <row r="9" spans="1:8" ht="16.5" thickBot="1">
      <c r="A9" s="193" t="s">
        <v>187</v>
      </c>
      <c r="B9" s="119" t="s">
        <v>108</v>
      </c>
      <c r="C9" s="273" t="s">
        <v>72</v>
      </c>
      <c r="D9" s="282" t="s">
        <v>188</v>
      </c>
      <c r="E9" s="119" t="s">
        <v>109</v>
      </c>
      <c r="F9" s="273" t="s">
        <v>110</v>
      </c>
      <c r="G9" s="117">
        <v>6</v>
      </c>
      <c r="H9" s="118"/>
    </row>
    <row r="10" spans="1:8" ht="6" customHeight="1" thickTop="1" thickBot="1">
      <c r="D10" s="31"/>
      <c r="E10" s="31"/>
      <c r="G10" s="32"/>
    </row>
    <row r="11" spans="1:8" ht="17.25" thickTop="1" thickBot="1">
      <c r="A11" s="51" t="s">
        <v>87</v>
      </c>
      <c r="B11" s="52" t="s">
        <v>24</v>
      </c>
      <c r="C11" s="52" t="s">
        <v>43</v>
      </c>
      <c r="D11" s="52" t="s">
        <v>105</v>
      </c>
      <c r="E11" s="52" t="s">
        <v>106</v>
      </c>
      <c r="F11" s="52" t="s">
        <v>107</v>
      </c>
      <c r="G11" s="52" t="s">
        <v>36</v>
      </c>
      <c r="H11" s="54" t="s">
        <v>7</v>
      </c>
    </row>
    <row r="12" spans="1:8">
      <c r="A12" s="274" t="s">
        <v>212</v>
      </c>
      <c r="B12" s="275">
        <v>4</v>
      </c>
      <c r="C12" s="275">
        <v>6</v>
      </c>
      <c r="D12" s="275">
        <v>-2</v>
      </c>
      <c r="E12" s="276">
        <v>0.1</v>
      </c>
      <c r="F12" s="275" t="s">
        <v>214</v>
      </c>
      <c r="G12" s="277">
        <v>12.5</v>
      </c>
      <c r="H12" s="278"/>
    </row>
    <row r="13" spans="1:8" ht="16.5" thickBot="1">
      <c r="A13" s="26"/>
      <c r="B13" s="27"/>
      <c r="C13" s="27"/>
      <c r="D13" s="27"/>
      <c r="E13" s="27"/>
      <c r="F13" s="27"/>
      <c r="G13" s="30"/>
      <c r="H13" s="28"/>
    </row>
    <row r="14" spans="1:8" ht="6.75" customHeight="1" thickTop="1" thickBot="1"/>
    <row r="15" spans="1:8" ht="17.25" thickTop="1" thickBot="1">
      <c r="A15" s="33" t="s">
        <v>14</v>
      </c>
      <c r="B15" s="32">
        <f>SUM(G3:G16)</f>
        <v>28.5</v>
      </c>
      <c r="D15" s="55" t="s">
        <v>88</v>
      </c>
      <c r="E15" s="56"/>
      <c r="F15" s="57" t="s">
        <v>10</v>
      </c>
      <c r="G15" s="52" t="s">
        <v>36</v>
      </c>
      <c r="H15" s="54" t="s">
        <v>7</v>
      </c>
    </row>
    <row r="16" spans="1:8" ht="16.5" thickBot="1">
      <c r="A16" s="33"/>
      <c r="B16" s="32"/>
      <c r="D16" s="279" t="s">
        <v>111</v>
      </c>
      <c r="E16" s="280"/>
      <c r="F16" s="281">
        <v>20</v>
      </c>
      <c r="G16" s="117">
        <f>F16/10</f>
        <v>2</v>
      </c>
      <c r="H16" s="118"/>
    </row>
    <row r="17" ht="16.5" thickTop="1"/>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ColWidth="13" defaultRowHeight="15.75"/>
  <cols>
    <col min="1" max="1" width="24.25" style="29" customWidth="1"/>
    <col min="2" max="2" width="4.5" style="29" bestFit="1" customWidth="1"/>
    <col min="3" max="3" width="5.625" style="32" bestFit="1" customWidth="1"/>
    <col min="4" max="5" width="26.625" style="1" customWidth="1"/>
    <col min="6" max="16384" width="13" style="1"/>
  </cols>
  <sheetData>
    <row r="1" spans="1:5" ht="24" thickBot="1">
      <c r="A1" s="25" t="s">
        <v>97</v>
      </c>
      <c r="B1" s="25"/>
      <c r="C1" s="165"/>
      <c r="D1" s="25"/>
      <c r="E1" s="25"/>
    </row>
    <row r="2" spans="1:5" s="29" customFormat="1" ht="16.5" thickBot="1">
      <c r="A2" s="166" t="s">
        <v>98</v>
      </c>
      <c r="B2" s="302" t="s">
        <v>10</v>
      </c>
      <c r="C2" s="300" t="s">
        <v>99</v>
      </c>
      <c r="D2" s="168" t="s">
        <v>100</v>
      </c>
      <c r="E2" s="169" t="s">
        <v>101</v>
      </c>
    </row>
    <row r="3" spans="1:5">
      <c r="A3" s="170" t="s">
        <v>119</v>
      </c>
      <c r="B3" s="301">
        <v>1</v>
      </c>
      <c r="C3" s="171">
        <v>3</v>
      </c>
      <c r="D3" s="172"/>
      <c r="E3" s="173"/>
    </row>
    <row r="4" spans="1:5">
      <c r="A4" s="170" t="s">
        <v>173</v>
      </c>
      <c r="B4" s="290">
        <v>1</v>
      </c>
      <c r="C4" s="171">
        <v>0</v>
      </c>
      <c r="D4" s="172" t="s">
        <v>174</v>
      </c>
      <c r="E4" s="173"/>
    </row>
    <row r="5" spans="1:5">
      <c r="A5" s="174" t="s">
        <v>211</v>
      </c>
      <c r="B5" s="291">
        <v>1</v>
      </c>
      <c r="C5" s="175">
        <v>0</v>
      </c>
      <c r="D5" s="176"/>
      <c r="E5" s="177"/>
    </row>
    <row r="6" spans="1:5">
      <c r="A6" s="174" t="s">
        <v>209</v>
      </c>
      <c r="B6" s="291">
        <v>1</v>
      </c>
      <c r="C6" s="175">
        <v>0</v>
      </c>
      <c r="D6" s="176"/>
      <c r="E6" s="177"/>
    </row>
    <row r="7" spans="1:5">
      <c r="A7" s="174" t="s">
        <v>195</v>
      </c>
      <c r="B7" s="291">
        <v>1</v>
      </c>
      <c r="C7" s="175">
        <f>B7</f>
        <v>1</v>
      </c>
      <c r="D7" s="176" t="s">
        <v>210</v>
      </c>
      <c r="E7" s="177"/>
    </row>
    <row r="8" spans="1:5" ht="16.5" thickBot="1">
      <c r="A8" s="178" t="s">
        <v>204</v>
      </c>
      <c r="B8" s="292">
        <v>1</v>
      </c>
      <c r="C8" s="179">
        <f>B8</f>
        <v>1</v>
      </c>
      <c r="D8" s="303" t="s">
        <v>205</v>
      </c>
      <c r="E8" s="181"/>
    </row>
    <row r="9" spans="1:5" ht="24.75" thickTop="1" thickBot="1">
      <c r="A9" s="25" t="s">
        <v>102</v>
      </c>
      <c r="B9" s="25"/>
      <c r="C9" s="182"/>
      <c r="D9" s="25"/>
      <c r="E9" s="183"/>
    </row>
    <row r="10" spans="1:5" ht="16.5" thickBot="1">
      <c r="A10" s="166" t="s">
        <v>98</v>
      </c>
      <c r="B10" s="166" t="s">
        <v>10</v>
      </c>
      <c r="C10" s="167" t="s">
        <v>99</v>
      </c>
      <c r="D10" s="168" t="s">
        <v>100</v>
      </c>
      <c r="E10" s="169" t="s">
        <v>101</v>
      </c>
    </row>
    <row r="11" spans="1:5">
      <c r="A11" s="255" t="s">
        <v>153</v>
      </c>
      <c r="B11" s="293">
        <v>1</v>
      </c>
      <c r="C11" s="258">
        <v>0.5</v>
      </c>
      <c r="D11" s="256" t="s">
        <v>154</v>
      </c>
      <c r="E11" s="257"/>
    </row>
    <row r="12" spans="1:5">
      <c r="A12" s="255" t="s">
        <v>216</v>
      </c>
      <c r="B12" s="294">
        <v>4</v>
      </c>
      <c r="C12" s="258">
        <f>B12</f>
        <v>4</v>
      </c>
      <c r="D12" s="256"/>
      <c r="E12" s="257"/>
    </row>
    <row r="13" spans="1:5">
      <c r="A13" s="255"/>
      <c r="B13" s="294"/>
      <c r="C13" s="258"/>
      <c r="D13" s="256"/>
      <c r="E13" s="257"/>
    </row>
    <row r="14" spans="1:5">
      <c r="A14" s="255"/>
      <c r="B14" s="294"/>
      <c r="C14" s="258"/>
      <c r="D14" s="256"/>
      <c r="E14" s="257"/>
    </row>
    <row r="15" spans="1:5" ht="16.5" thickBot="1">
      <c r="A15" s="259"/>
      <c r="B15" s="295"/>
      <c r="C15" s="260"/>
      <c r="D15" s="261"/>
      <c r="E15" s="262"/>
    </row>
    <row r="16" spans="1:5" ht="24.75" thickTop="1" thickBot="1">
      <c r="A16" s="263" t="s">
        <v>103</v>
      </c>
      <c r="B16" s="263"/>
      <c r="C16" s="264">
        <f>SUM(C3:C15)</f>
        <v>9.5</v>
      </c>
      <c r="D16" s="184" t="s">
        <v>175</v>
      </c>
      <c r="E16" s="265"/>
    </row>
    <row r="17" spans="1:5" ht="16.5" thickBot="1">
      <c r="A17" s="166" t="s">
        <v>98</v>
      </c>
      <c r="B17" s="166" t="s">
        <v>10</v>
      </c>
      <c r="C17" s="167" t="s">
        <v>99</v>
      </c>
      <c r="D17" s="168" t="s">
        <v>100</v>
      </c>
      <c r="E17" s="169" t="s">
        <v>101</v>
      </c>
    </row>
    <row r="18" spans="1:5">
      <c r="A18" s="187"/>
      <c r="B18" s="296"/>
      <c r="C18" s="188"/>
      <c r="D18" s="189"/>
      <c r="E18" s="185"/>
    </row>
    <row r="19" spans="1:5">
      <c r="A19" s="187"/>
      <c r="B19" s="297"/>
      <c r="C19" s="190"/>
      <c r="D19" s="191"/>
      <c r="E19" s="186"/>
    </row>
    <row r="20" spans="1:5">
      <c r="A20" s="187"/>
      <c r="B20" s="297"/>
      <c r="C20" s="190"/>
      <c r="D20" s="191"/>
      <c r="E20" s="186"/>
    </row>
    <row r="21" spans="1:5">
      <c r="A21" s="187"/>
      <c r="B21" s="297"/>
      <c r="C21" s="190"/>
      <c r="D21" s="191"/>
      <c r="E21" s="186"/>
    </row>
    <row r="22" spans="1:5" ht="16.5" thickBot="1">
      <c r="A22" s="178"/>
      <c r="B22" s="298"/>
      <c r="C22" s="179"/>
      <c r="D22" s="180"/>
      <c r="E22" s="181"/>
    </row>
    <row r="23" spans="1:5" ht="24.75" thickTop="1" thickBot="1">
      <c r="A23" s="22" t="s">
        <v>104</v>
      </c>
      <c r="B23" s="22"/>
      <c r="C23" s="32">
        <f>SUM(C18:C22)</f>
        <v>0</v>
      </c>
      <c r="D23" s="283" t="s">
        <v>215</v>
      </c>
      <c r="E23" s="183"/>
    </row>
    <row r="24" spans="1:5" ht="16.5" thickBot="1">
      <c r="A24" s="166" t="s">
        <v>98</v>
      </c>
      <c r="B24" s="166" t="s">
        <v>10</v>
      </c>
      <c r="C24" s="167" t="s">
        <v>99</v>
      </c>
      <c r="D24" s="168" t="s">
        <v>100</v>
      </c>
      <c r="E24" s="169" t="s">
        <v>101</v>
      </c>
    </row>
    <row r="25" spans="1:5">
      <c r="A25" s="187"/>
      <c r="B25" s="297"/>
      <c r="C25" s="190"/>
      <c r="D25" s="191"/>
      <c r="E25" s="186"/>
    </row>
    <row r="26" spans="1:5">
      <c r="A26" s="187"/>
      <c r="B26" s="297"/>
      <c r="C26" s="190"/>
      <c r="D26" s="191"/>
      <c r="E26" s="186"/>
    </row>
    <row r="27" spans="1:5">
      <c r="A27" s="187"/>
      <c r="B27" s="297"/>
      <c r="C27" s="190"/>
      <c r="D27" s="191"/>
      <c r="E27" s="186"/>
    </row>
    <row r="28" spans="1:5">
      <c r="A28" s="187"/>
      <c r="B28" s="297"/>
      <c r="C28" s="190"/>
      <c r="D28" s="191"/>
      <c r="E28" s="186"/>
    </row>
    <row r="29" spans="1:5">
      <c r="A29" s="187"/>
      <c r="B29" s="297"/>
      <c r="C29" s="190"/>
      <c r="D29" s="191"/>
      <c r="E29" s="186"/>
    </row>
    <row r="30" spans="1:5">
      <c r="A30" s="187"/>
      <c r="B30" s="297"/>
      <c r="C30" s="190"/>
      <c r="D30" s="191"/>
      <c r="E30" s="186"/>
    </row>
    <row r="31" spans="1:5">
      <c r="A31" s="286"/>
      <c r="B31" s="304"/>
      <c r="C31" s="287"/>
      <c r="D31" s="288"/>
      <c r="E31" s="289"/>
    </row>
    <row r="32" spans="1:5" ht="16.5" thickBot="1">
      <c r="A32" s="178"/>
      <c r="B32" s="298"/>
      <c r="C32" s="179"/>
      <c r="D32" s="180"/>
      <c r="E32" s="181"/>
    </row>
    <row r="33" spans="1:5" ht="24.75" thickTop="1" thickBot="1">
      <c r="A33" s="22" t="s">
        <v>189</v>
      </c>
      <c r="B33" s="22"/>
      <c r="C33" s="32">
        <f>SUM(C25:C32)</f>
        <v>0</v>
      </c>
      <c r="D33" s="184" t="s">
        <v>114</v>
      </c>
      <c r="E33" s="25"/>
    </row>
    <row r="34" spans="1:5" s="29" customFormat="1" ht="16.5" thickBot="1">
      <c r="A34" s="166" t="s">
        <v>98</v>
      </c>
      <c r="B34" s="166" t="s">
        <v>10</v>
      </c>
      <c r="C34" s="167" t="s">
        <v>99</v>
      </c>
      <c r="D34" s="168" t="s">
        <v>100</v>
      </c>
      <c r="E34" s="169" t="s">
        <v>101</v>
      </c>
    </row>
    <row r="35" spans="1:5">
      <c r="A35" s="187"/>
      <c r="B35" s="296"/>
      <c r="C35" s="188"/>
      <c r="D35" s="189"/>
      <c r="E35" s="185"/>
    </row>
    <row r="36" spans="1:5">
      <c r="A36" s="187"/>
      <c r="B36" s="297"/>
      <c r="C36" s="190"/>
      <c r="D36" s="191"/>
      <c r="E36" s="186"/>
    </row>
    <row r="37" spans="1:5">
      <c r="A37" s="170"/>
      <c r="B37" s="299"/>
      <c r="C37" s="171"/>
      <c r="D37" s="191"/>
      <c r="E37" s="186"/>
    </row>
    <row r="38" spans="1:5">
      <c r="A38" s="187"/>
      <c r="B38" s="297"/>
      <c r="C38" s="190"/>
      <c r="D38" s="191"/>
      <c r="E38" s="186"/>
    </row>
    <row r="39" spans="1:5">
      <c r="A39" s="187"/>
      <c r="B39" s="297"/>
      <c r="C39" s="190"/>
      <c r="D39" s="191"/>
      <c r="E39" s="186"/>
    </row>
    <row r="40" spans="1:5">
      <c r="A40" s="187"/>
      <c r="B40" s="297"/>
      <c r="C40" s="190"/>
      <c r="D40" s="191"/>
      <c r="E40" s="186"/>
    </row>
    <row r="41" spans="1:5">
      <c r="A41" s="187"/>
      <c r="B41" s="297"/>
      <c r="C41" s="190"/>
      <c r="D41" s="191"/>
      <c r="E41" s="186"/>
    </row>
    <row r="42" spans="1:5">
      <c r="A42" s="187"/>
      <c r="B42" s="297"/>
      <c r="C42" s="190"/>
      <c r="D42" s="191"/>
      <c r="E42" s="186"/>
    </row>
    <row r="43" spans="1:5">
      <c r="A43" s="187"/>
      <c r="B43" s="297"/>
      <c r="C43" s="190"/>
      <c r="D43" s="191"/>
      <c r="E43" s="186"/>
    </row>
    <row r="44" spans="1:5" ht="16.5" thickBot="1">
      <c r="A44" s="178"/>
      <c r="B44" s="298"/>
      <c r="C44" s="179"/>
      <c r="D44" s="180"/>
      <c r="E44" s="181"/>
    </row>
    <row r="45" spans="1:5" ht="16.5" thickTop="1"/>
    <row r="46" spans="1:5">
      <c r="A46" s="1"/>
      <c r="B46"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Shade</vt:lpstr>
      <vt:lpstr>Skills</vt:lpstr>
      <vt:lpstr>Invocations</vt:lpstr>
      <vt:lpstr>Feats</vt:lpstr>
      <vt:lpstr>Martial</vt:lpstr>
      <vt:lpstr>Equipment</vt:lpstr>
      <vt:lpstr>Invocations!Print_Area</vt:lpstr>
      <vt:lpstr>'Personal File'!Print_Area</vt:lpstr>
      <vt:lpstr>Shade!Print_Area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2008-08-09T03:47:23Z</cp:lastPrinted>
  <dcterms:created xsi:type="dcterms:W3CDTF">2000-10-24T15:39:59Z</dcterms:created>
  <dcterms:modified xsi:type="dcterms:W3CDTF">2012-11-06T18:47:30Z</dcterms:modified>
</cp:coreProperties>
</file>