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7680" windowHeight="9345" tabRatio="638"/>
  </bookViews>
  <sheets>
    <sheet name="Personal File" sheetId="4" r:id="rId1"/>
    <sheet name="Skills" sheetId="15" r:id="rId2"/>
    <sheet name="Feats" sheetId="17" r:id="rId3"/>
    <sheet name="Martial" sheetId="6" r:id="rId4"/>
    <sheet name="Equipment" sheetId="19" r:id="rId5"/>
  </sheets>
  <definedNames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0">'Personal File'!$A$1:$H$64</definedName>
    <definedName name="_xlnm.Print_Area" localSheetId="1">Skills!$A$1:$I$26</definedName>
  </definedNames>
  <calcPr calcId="144525"/>
</workbook>
</file>

<file path=xl/calcChain.xml><?xml version="1.0" encoding="utf-8"?>
<calcChain xmlns="http://schemas.openxmlformats.org/spreadsheetml/2006/main">
  <c r="D7" i="15" l="1"/>
  <c r="E7" i="15"/>
  <c r="G7" i="15"/>
  <c r="E14" i="4"/>
  <c r="B19" i="19"/>
  <c r="B13" i="6"/>
  <c r="E11" i="4"/>
  <c r="D34" i="15"/>
  <c r="E34" i="15"/>
  <c r="G34" i="15"/>
  <c r="F10" i="17"/>
  <c r="D39" i="15"/>
  <c r="E39" i="15"/>
  <c r="D23" i="15"/>
  <c r="E23" i="15"/>
  <c r="D22" i="15"/>
  <c r="E22" i="15"/>
  <c r="F7" i="17"/>
  <c r="D29" i="15"/>
  <c r="E29" i="15"/>
  <c r="B27" i="19"/>
  <c r="D28" i="15"/>
  <c r="E28" i="15"/>
  <c r="D38" i="15"/>
  <c r="E38" i="15"/>
  <c r="D36" i="15"/>
  <c r="E36" i="15"/>
  <c r="G36" i="15"/>
  <c r="F4" i="17"/>
  <c r="E15" i="4"/>
  <c r="D35" i="15"/>
  <c r="E35" i="15"/>
  <c r="G35" i="15"/>
  <c r="D37" i="15"/>
  <c r="E37" i="15"/>
  <c r="G37" i="15"/>
  <c r="D31" i="15"/>
  <c r="E31" i="15"/>
  <c r="G31" i="15"/>
  <c r="D16" i="15"/>
  <c r="E16" i="15"/>
  <c r="D26" i="15"/>
  <c r="E26" i="15"/>
  <c r="D33" i="15"/>
  <c r="E33" i="15"/>
  <c r="D21" i="15"/>
  <c r="E21" i="15"/>
  <c r="G21" i="15"/>
  <c r="D11" i="15"/>
  <c r="E11" i="15"/>
  <c r="D9" i="15"/>
  <c r="E9" i="15"/>
  <c r="D40" i="15"/>
  <c r="E40" i="15"/>
  <c r="G40" i="15"/>
  <c r="D32" i="15"/>
  <c r="E32" i="15"/>
  <c r="G32" i="15"/>
  <c r="D30" i="15"/>
  <c r="E30" i="15"/>
  <c r="G30" i="15"/>
  <c r="D27" i="15"/>
  <c r="E27" i="15"/>
  <c r="G27" i="15"/>
  <c r="D25" i="15"/>
  <c r="E25" i="15"/>
  <c r="G25" i="15"/>
  <c r="D24" i="15"/>
  <c r="E24" i="15"/>
  <c r="G24" i="15"/>
  <c r="D20" i="15"/>
  <c r="E20" i="15"/>
  <c r="G20" i="15"/>
  <c r="D19" i="15"/>
  <c r="E19" i="15"/>
  <c r="G19" i="15"/>
  <c r="D18" i="15"/>
  <c r="E18" i="15"/>
  <c r="G18" i="15"/>
  <c r="D17" i="15"/>
  <c r="E17" i="15"/>
  <c r="G17" i="15"/>
  <c r="D15" i="15"/>
  <c r="E15" i="15"/>
  <c r="G15" i="15"/>
  <c r="D14" i="15"/>
  <c r="E14" i="15"/>
  <c r="G14" i="15"/>
  <c r="D13" i="15"/>
  <c r="E13" i="15"/>
  <c r="G13" i="15"/>
  <c r="D12" i="15"/>
  <c r="E12" i="15"/>
  <c r="G12" i="15"/>
  <c r="D10" i="15"/>
  <c r="E10" i="15"/>
  <c r="G10" i="15"/>
  <c r="D8" i="15"/>
  <c r="E8" i="15"/>
  <c r="G8" i="15"/>
  <c r="D6" i="15"/>
  <c r="E6" i="15"/>
  <c r="G6" i="15"/>
  <c r="D5" i="15"/>
  <c r="E5" i="15"/>
  <c r="G5" i="15"/>
  <c r="D4" i="15"/>
  <c r="E4" i="15"/>
  <c r="G4" i="15"/>
  <c r="D3" i="15"/>
  <c r="E3" i="15"/>
  <c r="G3" i="15"/>
</calcChain>
</file>

<file path=xl/comments1.xml><?xml version="1.0" encoding="utf-8"?>
<comments xmlns="http://schemas.openxmlformats.org/spreadsheetml/2006/main">
  <authors>
    <author>Alexis Álvarez</author>
  </authors>
  <commentList>
    <comment ref="F18" authorId="0">
      <text>
        <r>
          <rPr>
            <sz val="12"/>
            <color indexed="81"/>
            <rFont val="Times New Roman"/>
            <family val="1"/>
          </rPr>
          <t>Ghost ability</t>
        </r>
      </text>
    </comment>
    <comment ref="F24" authorId="0">
      <text>
        <r>
          <rPr>
            <sz val="12"/>
            <color indexed="81"/>
            <rFont val="Times New Roman"/>
            <family val="1"/>
          </rPr>
          <t>Ghost ability</t>
        </r>
      </text>
    </comment>
    <comment ref="F31" authorId="0">
      <text>
        <r>
          <rPr>
            <sz val="12"/>
            <color indexed="81"/>
            <rFont val="Times New Roman"/>
            <family val="1"/>
          </rPr>
          <t>Ghost ability</t>
        </r>
      </text>
    </comment>
    <comment ref="F35" authorId="0">
      <text>
        <r>
          <rPr>
            <sz val="12"/>
            <color indexed="81"/>
            <rFont val="Times New Roman"/>
            <family val="1"/>
          </rPr>
          <t>Ghost ability</t>
        </r>
      </text>
    </comment>
  </commentList>
</comments>
</file>

<file path=xl/comments2.xml><?xml version="1.0" encoding="utf-8"?>
<comments xmlns="http://schemas.openxmlformats.org/spreadsheetml/2006/main">
  <authors>
    <author>Alexis Alvarez</author>
  </authors>
  <commentList>
    <comment ref="H2" authorId="0">
      <text>
        <r>
          <rPr>
            <sz val="12"/>
            <color indexed="81"/>
            <rFont val="Times New Roman"/>
            <family val="1"/>
          </rPr>
          <t>Dancing Lights, Flare, Ghost Sound, Read Magic</t>
        </r>
      </text>
    </comment>
  </commentList>
</comments>
</file>

<file path=xl/sharedStrings.xml><?xml version="1.0" encoding="utf-8"?>
<sst xmlns="http://schemas.openxmlformats.org/spreadsheetml/2006/main" count="249" uniqueCount="154">
  <si>
    <t>Race:</t>
  </si>
  <si>
    <t>Sex:</t>
  </si>
  <si>
    <t>Height:</t>
  </si>
  <si>
    <t>Weight: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</si>
  <si>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</si>
  <si>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</si>
  <si>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</si>
  <si>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</si>
  <si>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</si>
  <si>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</si>
  <si>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</si>
  <si>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</si>
  <si>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</si>
  <si>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</si>
  <si>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</si>
  <si>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Gold: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</si>
  <si>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</si>
  <si>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</si>
  <si>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</si>
  <si>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</si>
  <si>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</si>
  <si>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</si>
  <si>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</si>
  <si>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</si>
  <si>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</si>
  <si>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</si>
  <si>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</si>
  <si>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</si>
  <si>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</si>
  <si>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</si>
  <si>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</si>
  <si>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</si>
  <si>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</si>
  <si>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</si>
  <si>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</si>
  <si>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</si>
  <si>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</si>
  <si>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</si>
  <si>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</si>
  <si>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</si>
  <si>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</si>
  <si>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</si>
  <si>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</si>
  <si>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</si>
  <si>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</si>
  <si>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</si>
  <si>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</si>
  <si>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</si>
  <si>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</si>
  <si>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</si>
  <si>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</si>
  <si>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</si>
  <si>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</si>
  <si>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</si>
  <si>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</si>
  <si>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</si>
  <si>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</si>
  <si>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</si>
  <si>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</si>
  <si>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</si>
  <si>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</si>
  <si>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</si>
  <si>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</si>
  <si>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Read Lips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</si>
  <si>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</si>
  <si>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</si>
  <si>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</si>
  <si>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</si>
  <si>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</si>
  <si>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</si>
  <si>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</si>
  <si>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</si>
  <si>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</si>
  <si>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</si>
  <si>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</si>
  <si>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</si>
  <si>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</si>
  <si>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</si>
  <si>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</si>
  <si>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Critical</t>
  </si>
  <si>
    <t>Saving Throws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</si>
  <si>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</si>
  <si>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</si>
  <si>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</si>
  <si>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</si>
  <si>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</si>
  <si>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</si>
  <si>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</si>
  <si>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</si>
  <si>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+0</t>
  </si>
  <si>
    <t>Abilities &amp; Feats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</si>
  <si>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</si>
  <si>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</si>
  <si>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</si>
  <si>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</si>
  <si>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</si>
  <si>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</si>
  <si>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</si>
  <si>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</si>
  <si>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Check</t>
  </si>
  <si>
    <t>Arcane</t>
  </si>
  <si>
    <t>Speed</t>
  </si>
  <si>
    <t>Age:</t>
  </si>
  <si>
    <t>Region:</t>
  </si>
  <si>
    <t>Base Attack Bonus:</t>
  </si>
  <si>
    <t>Perform:  (type)</t>
  </si>
  <si>
    <t>Demonic, Abyssal</t>
  </si>
  <si>
    <t>Knowledge:  Arcana</t>
  </si>
  <si>
    <t>Knowledge:  Nature</t>
  </si>
  <si>
    <t>Knowledge:  Religion</t>
  </si>
  <si>
    <t>Spell Components</t>
  </si>
  <si>
    <t>Male</t>
  </si>
  <si>
    <t>Left</t>
  </si>
  <si>
    <t>+1</t>
  </si>
  <si>
    <t>Profession:  (type)</t>
  </si>
  <si>
    <t>Sleight of Hand</t>
  </si>
  <si>
    <t>Survival</t>
  </si>
  <si>
    <t>Touch AC:</t>
  </si>
  <si>
    <t>Template:</t>
  </si>
  <si>
    <t>Kayengazi</t>
  </si>
  <si>
    <t>NPC</t>
  </si>
  <si>
    <t>Lawful Evil</t>
  </si>
  <si>
    <t>Ghost</t>
  </si>
  <si>
    <t>Duskblade</t>
  </si>
  <si>
    <t>?</t>
  </si>
  <si>
    <t>0 lbs.</t>
  </si>
  <si>
    <t>5' to 6'</t>
  </si>
  <si>
    <t>Undead (Incorp.)</t>
  </si>
  <si>
    <t>-1</t>
  </si>
  <si>
    <t>Fly 30'</t>
  </si>
  <si>
    <t>Infernal, Limbic</t>
  </si>
  <si>
    <t>Encumbrance:</t>
  </si>
  <si>
    <t>Ethereal unless Manifested</t>
  </si>
  <si>
    <t>Manifestation</t>
  </si>
  <si>
    <t>Rejuvenation</t>
  </si>
  <si>
    <t>Corrupting Gaze 30', 2d10 + 1d4 Cha dmg.</t>
  </si>
  <si>
    <t>Corrupting Touch, 1d6</t>
  </si>
  <si>
    <t>Draining Touch, 1d4 ability dmg., heals</t>
  </si>
  <si>
    <t>Frightful Moan 30', panic 2d4 rnds</t>
  </si>
  <si>
    <t>Horrific Appearance 60', 1d4 ability dmg.</t>
  </si>
  <si>
    <t>Malevolence (possession)</t>
  </si>
  <si>
    <t>Telekinesis (cast 12th)</t>
  </si>
  <si>
    <t>Turn Resistance +4</t>
  </si>
  <si>
    <t>8</t>
  </si>
  <si>
    <t>Armored Mage (light)</t>
  </si>
  <si>
    <t>Arcane Attunement 4/day</t>
  </si>
  <si>
    <t>Craft:  (type)</t>
  </si>
  <si>
    <t>Base 2</t>
  </si>
  <si>
    <t>Base 0</t>
  </si>
  <si>
    <t>Prepared Spells</t>
  </si>
  <si>
    <t>Level</t>
  </si>
  <si>
    <t>DC</t>
  </si>
  <si>
    <t>Daily</t>
  </si>
  <si>
    <t>Cast?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</si>
</sst>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>
    <font>
      <sz val="12"/>
      <name val="Times New Roman"/>
    </font>
    <font>
      <sz val="12"/>
      <name val="Times New Roman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b/>
      <sz val="8"/>
      <color indexed="81"/>
      <name val="Tahoma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</font>
    <font>
      <sz val="12"/>
      <color indexed="81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b/>
      <sz val="13"/>
      <color indexed="13"/>
      <name val="Times New Roman"/>
      <family val="1"/>
    </font>
    <font>
      <i/>
      <sz val="22"/>
      <color indexed="11"/>
      <name val="Times New Roman"/>
      <family val="1"/>
    </font>
    <font>
      <i/>
      <sz val="12"/>
      <color indexed="13"/>
      <name val="Times New Roman"/>
      <family val="1"/>
    </font>
    <font>
      <i/>
      <sz val="22"/>
      <color indexed="46"/>
      <name val="Times New Roman"/>
      <family val="1"/>
    </font>
    <font>
      <i/>
      <sz val="18"/>
      <color indexed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50"/>
      </bottom>
      <diagonal/>
    </border>
    <border>
      <left/>
      <right style="double">
        <color indexed="64"/>
      </right>
      <top style="double">
        <color indexed="64"/>
      </top>
      <bottom style="thick">
        <color indexed="50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5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49" fontId="4" fillId="0" borderId="12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/>
    </xf>
    <xf numFmtId="0" fontId="23" fillId="3" borderId="5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5" fillId="2" borderId="21" xfId="0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13" fillId="3" borderId="23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2" fillId="4" borderId="24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49" fontId="22" fillId="4" borderId="25" xfId="0" applyNumberFormat="1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Continuous"/>
    </xf>
    <xf numFmtId="0" fontId="22" fillId="4" borderId="28" xfId="0" applyFont="1" applyFill="1" applyBorder="1" applyAlignment="1">
      <alignment horizontal="centerContinuous"/>
    </xf>
    <xf numFmtId="0" fontId="22" fillId="4" borderId="29" xfId="0" applyFont="1" applyFill="1" applyBorder="1" applyAlignment="1">
      <alignment horizontal="centerContinuous"/>
    </xf>
    <xf numFmtId="0" fontId="11" fillId="5" borderId="30" xfId="0" applyFont="1" applyFill="1" applyBorder="1" applyAlignment="1">
      <alignment horizontal="centerContinuous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26" fillId="0" borderId="33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49" fontId="4" fillId="0" borderId="15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49" fontId="27" fillId="0" borderId="3" xfId="0" applyNumberFormat="1" applyFont="1" applyBorder="1" applyAlignment="1">
      <alignment horizontal="center"/>
    </xf>
    <xf numFmtId="49" fontId="27" fillId="0" borderId="35" xfId="0" applyNumberFormat="1" applyFont="1" applyBorder="1" applyAlignment="1">
      <alignment horizontal="center"/>
    </xf>
    <xf numFmtId="0" fontId="1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33" fillId="0" borderId="0" xfId="0" applyFont="1" applyBorder="1" applyAlignment="1"/>
    <xf numFmtId="0" fontId="11" fillId="5" borderId="31" xfId="0" applyFont="1" applyFill="1" applyBorder="1" applyAlignment="1">
      <alignment horizontal="center" wrapText="1"/>
    </xf>
    <xf numFmtId="0" fontId="10" fillId="2" borderId="36" xfId="0" applyFont="1" applyFill="1" applyBorder="1" applyAlignment="1">
      <alignment horizontal="right"/>
    </xf>
    <xf numFmtId="49" fontId="27" fillId="0" borderId="20" xfId="0" applyNumberFormat="1" applyFont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5" borderId="31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3" fillId="2" borderId="37" xfId="0" applyFont="1" applyFill="1" applyBorder="1" applyAlignment="1">
      <alignment horizontal="right"/>
    </xf>
    <xf numFmtId="49" fontId="6" fillId="0" borderId="38" xfId="0" applyNumberFormat="1" applyFont="1" applyBorder="1" applyAlignment="1">
      <alignment horizontal="centerContinuous"/>
    </xf>
    <xf numFmtId="0" fontId="6" fillId="0" borderId="39" xfId="0" applyFont="1" applyFill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10" fillId="6" borderId="1" xfId="0" applyFont="1" applyFill="1" applyBorder="1" applyAlignment="1"/>
    <xf numFmtId="0" fontId="6" fillId="6" borderId="40" xfId="0" applyNumberFormat="1" applyFont="1" applyFill="1" applyBorder="1" applyAlignment="1">
      <alignment horizontal="center"/>
    </xf>
    <xf numFmtId="49" fontId="16" fillId="6" borderId="40" xfId="0" applyNumberFormat="1" applyFont="1" applyFill="1" applyBorder="1" applyAlignment="1">
      <alignment horizontal="center"/>
    </xf>
    <xf numFmtId="0" fontId="16" fillId="6" borderId="41" xfId="0" applyNumberFormat="1" applyFont="1" applyFill="1" applyBorder="1" applyAlignment="1">
      <alignment horizontal="center"/>
    </xf>
    <xf numFmtId="49" fontId="6" fillId="6" borderId="41" xfId="0" applyNumberFormat="1" applyFont="1" applyFill="1" applyBorder="1" applyAlignment="1">
      <alignment horizontal="center"/>
    </xf>
    <xf numFmtId="0" fontId="34" fillId="6" borderId="41" xfId="0" applyNumberFormat="1" applyFont="1" applyFill="1" applyBorder="1" applyAlignment="1">
      <alignment horizontal="center"/>
    </xf>
    <xf numFmtId="0" fontId="6" fillId="6" borderId="42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4" fillId="6" borderId="40" xfId="0" applyNumberFormat="1" applyFont="1" applyFill="1" applyBorder="1" applyAlignment="1">
      <alignment horizontal="center"/>
    </xf>
    <xf numFmtId="0" fontId="24" fillId="6" borderId="41" xfId="0" applyNumberFormat="1" applyFont="1" applyFill="1" applyBorder="1" applyAlignment="1">
      <alignment horizontal="center"/>
    </xf>
    <xf numFmtId="0" fontId="10" fillId="7" borderId="1" xfId="0" applyFont="1" applyFill="1" applyBorder="1" applyAlignment="1"/>
    <xf numFmtId="0" fontId="6" fillId="7" borderId="40" xfId="0" applyNumberFormat="1" applyFont="1" applyFill="1" applyBorder="1" applyAlignment="1">
      <alignment horizontal="center"/>
    </xf>
    <xf numFmtId="49" fontId="16" fillId="7" borderId="40" xfId="0" applyNumberFormat="1" applyFont="1" applyFill="1" applyBorder="1" applyAlignment="1">
      <alignment horizontal="center"/>
    </xf>
    <xf numFmtId="0" fontId="16" fillId="7" borderId="41" xfId="0" applyNumberFormat="1" applyFont="1" applyFill="1" applyBorder="1" applyAlignment="1">
      <alignment horizontal="center"/>
    </xf>
    <xf numFmtId="49" fontId="6" fillId="7" borderId="41" xfId="0" applyNumberFormat="1" applyFont="1" applyFill="1" applyBorder="1" applyAlignment="1">
      <alignment horizontal="center"/>
    </xf>
    <xf numFmtId="0" fontId="6" fillId="7" borderId="42" xfId="0" applyNumberFormat="1" applyFont="1" applyFill="1" applyBorder="1" applyAlignment="1">
      <alignment horizontal="center"/>
    </xf>
    <xf numFmtId="0" fontId="13" fillId="7" borderId="1" xfId="0" applyFont="1" applyFill="1" applyBorder="1" applyAlignment="1"/>
    <xf numFmtId="0" fontId="24" fillId="7" borderId="41" xfId="0" applyNumberFormat="1" applyFont="1" applyFill="1" applyBorder="1" applyAlignment="1">
      <alignment horizontal="center"/>
    </xf>
    <xf numFmtId="49" fontId="24" fillId="8" borderId="40" xfId="0" applyNumberFormat="1" applyFont="1" applyFill="1" applyBorder="1" applyAlignment="1">
      <alignment horizontal="center"/>
    </xf>
    <xf numFmtId="0" fontId="24" fillId="8" borderId="41" xfId="0" applyNumberFormat="1" applyFont="1" applyFill="1" applyBorder="1" applyAlignment="1">
      <alignment horizontal="center"/>
    </xf>
    <xf numFmtId="0" fontId="6" fillId="7" borderId="43" xfId="0" applyNumberFormat="1" applyFont="1" applyFill="1" applyBorder="1" applyAlignment="1">
      <alignment horizontal="center"/>
    </xf>
    <xf numFmtId="49" fontId="6" fillId="7" borderId="44" xfId="0" applyNumberFormat="1" applyFont="1" applyFill="1" applyBorder="1" applyAlignment="1">
      <alignment horizontal="center"/>
    </xf>
    <xf numFmtId="0" fontId="6" fillId="7" borderId="45" xfId="0" applyNumberFormat="1" applyFont="1" applyFill="1" applyBorder="1" applyAlignment="1">
      <alignment horizontal="center"/>
    </xf>
    <xf numFmtId="49" fontId="29" fillId="6" borderId="40" xfId="0" applyNumberFormat="1" applyFont="1" applyFill="1" applyBorder="1" applyAlignment="1">
      <alignment horizontal="center"/>
    </xf>
    <xf numFmtId="0" fontId="29" fillId="6" borderId="41" xfId="0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9" borderId="40" xfId="0" applyNumberFormat="1" applyFont="1" applyFill="1" applyBorder="1" applyAlignment="1">
      <alignment horizontal="center"/>
    </xf>
    <xf numFmtId="49" fontId="6" fillId="9" borderId="41" xfId="0" applyNumberFormat="1" applyFont="1" applyFill="1" applyBorder="1" applyAlignment="1">
      <alignment horizontal="center"/>
    </xf>
    <xf numFmtId="0" fontId="6" fillId="9" borderId="42" xfId="0" applyNumberFormat="1" applyFont="1" applyFill="1" applyBorder="1" applyAlignment="1">
      <alignment horizontal="center"/>
    </xf>
    <xf numFmtId="0" fontId="9" fillId="9" borderId="1" xfId="0" applyFont="1" applyFill="1" applyBorder="1" applyAlignment="1"/>
    <xf numFmtId="49" fontId="28" fillId="9" borderId="40" xfId="0" applyNumberFormat="1" applyFont="1" applyFill="1" applyBorder="1" applyAlignment="1">
      <alignment horizontal="center"/>
    </xf>
    <xf numFmtId="0" fontId="28" fillId="9" borderId="41" xfId="0" applyNumberFormat="1" applyFont="1" applyFill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164" fontId="5" fillId="10" borderId="47" xfId="0" applyNumberFormat="1" applyFont="1" applyFill="1" applyBorder="1" applyAlignment="1">
      <alignment horizontal="center"/>
    </xf>
    <xf numFmtId="0" fontId="4" fillId="0" borderId="48" xfId="0" quotePrefix="1" applyFont="1" applyBorder="1" applyAlignment="1">
      <alignment horizontal="center"/>
    </xf>
    <xf numFmtId="0" fontId="4" fillId="0" borderId="49" xfId="0" applyFont="1" applyFill="1" applyBorder="1" applyAlignment="1">
      <alignment horizontal="centerContinuous"/>
    </xf>
    <xf numFmtId="0" fontId="4" fillId="0" borderId="50" xfId="0" applyFont="1" applyFill="1" applyBorder="1" applyAlignment="1">
      <alignment horizontal="centerContinuous"/>
    </xf>
    <xf numFmtId="0" fontId="4" fillId="0" borderId="35" xfId="0" applyFont="1" applyFill="1" applyBorder="1" applyAlignment="1">
      <alignment horizontal="centerContinuous"/>
    </xf>
    <xf numFmtId="164" fontId="4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2" xfId="0" quotePrefix="1" applyFont="1" applyBorder="1" applyAlignment="1">
      <alignment horizontal="center" vertical="center" wrapText="1"/>
    </xf>
    <xf numFmtId="0" fontId="39" fillId="0" borderId="51" xfId="0" applyNumberFormat="1" applyFont="1" applyBorder="1" applyAlignment="1">
      <alignment horizontal="center"/>
    </xf>
    <xf numFmtId="0" fontId="37" fillId="0" borderId="52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12" fillId="6" borderId="1" xfId="0" applyFont="1" applyFill="1" applyBorder="1" applyAlignment="1"/>
    <xf numFmtId="49" fontId="25" fillId="6" borderId="40" xfId="0" applyNumberFormat="1" applyFont="1" applyFill="1" applyBorder="1" applyAlignment="1">
      <alignment horizontal="center"/>
    </xf>
    <xf numFmtId="0" fontId="25" fillId="6" borderId="41" xfId="0" applyNumberFormat="1" applyFont="1" applyFill="1" applyBorder="1" applyAlignment="1">
      <alignment horizontal="center"/>
    </xf>
    <xf numFmtId="0" fontId="6" fillId="0" borderId="40" xfId="0" applyNumberFormat="1" applyFont="1" applyFill="1" applyBorder="1" applyAlignment="1">
      <alignment horizontal="center"/>
    </xf>
    <xf numFmtId="49" fontId="6" fillId="0" borderId="41" xfId="0" applyNumberFormat="1" applyFont="1" applyFill="1" applyBorder="1" applyAlignment="1">
      <alignment horizontal="center"/>
    </xf>
    <xf numFmtId="0" fontId="6" fillId="0" borderId="42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4" fillId="0" borderId="40" xfId="0" applyNumberFormat="1" applyFont="1" applyFill="1" applyBorder="1" applyAlignment="1">
      <alignment horizontal="center"/>
    </xf>
    <xf numFmtId="0" fontId="24" fillId="0" borderId="41" xfId="0" applyNumberFormat="1" applyFont="1" applyFill="1" applyBorder="1" applyAlignment="1">
      <alignment horizontal="center"/>
    </xf>
    <xf numFmtId="0" fontId="13" fillId="0" borderId="4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40" xfId="0" applyNumberFormat="1" applyFont="1" applyFill="1" applyBorder="1" applyAlignment="1">
      <alignment horizontal="center"/>
    </xf>
    <xf numFmtId="0" fontId="17" fillId="0" borderId="41" xfId="0" applyNumberFormat="1" applyFont="1" applyFill="1" applyBorder="1" applyAlignment="1">
      <alignment horizontal="center"/>
    </xf>
    <xf numFmtId="0" fontId="23" fillId="0" borderId="1" xfId="0" applyFont="1" applyFill="1" applyBorder="1" applyAlignment="1"/>
    <xf numFmtId="49" fontId="29" fillId="0" borderId="40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10" fillId="9" borderId="1" xfId="0" applyFont="1" applyFill="1" applyBorder="1" applyAlignment="1"/>
    <xf numFmtId="49" fontId="16" fillId="9" borderId="40" xfId="0" applyNumberFormat="1" applyFont="1" applyFill="1" applyBorder="1" applyAlignment="1">
      <alignment horizontal="center"/>
    </xf>
    <xf numFmtId="0" fontId="16" fillId="9" borderId="4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5" xfId="0" quotePrefix="1" applyFont="1" applyBorder="1" applyAlignment="1">
      <alignment horizontal="center"/>
    </xf>
    <xf numFmtId="0" fontId="37" fillId="0" borderId="53" xfId="0" applyFont="1" applyBorder="1" applyAlignment="1">
      <alignment horizontal="centerContinuous"/>
    </xf>
    <xf numFmtId="0" fontId="38" fillId="0" borderId="54" xfId="0" applyFont="1" applyBorder="1" applyAlignment="1">
      <alignment horizontal="centerContinuous"/>
    </xf>
    <xf numFmtId="0" fontId="28" fillId="0" borderId="55" xfId="0" applyFont="1" applyBorder="1" applyAlignment="1">
      <alignment horizontal="centerContinuous"/>
    </xf>
    <xf numFmtId="49" fontId="38" fillId="0" borderId="56" xfId="0" applyNumberFormat="1" applyFont="1" applyBorder="1" applyAlignment="1">
      <alignment horizontal="centerContinuous"/>
    </xf>
    <xf numFmtId="0" fontId="40" fillId="0" borderId="54" xfId="0" applyNumberFormat="1" applyFont="1" applyBorder="1" applyAlignment="1">
      <alignment horizontal="centerContinuous"/>
    </xf>
    <xf numFmtId="49" fontId="40" fillId="0" borderId="56" xfId="0" applyNumberFormat="1" applyFont="1" applyBorder="1" applyAlignment="1">
      <alignment horizontal="centerContinuous"/>
    </xf>
    <xf numFmtId="0" fontId="41" fillId="0" borderId="54" xfId="0" applyNumberFormat="1" applyFont="1" applyBorder="1" applyAlignment="1">
      <alignment horizontal="centerContinuous"/>
    </xf>
    <xf numFmtId="49" fontId="41" fillId="0" borderId="57" xfId="0" applyNumberFormat="1" applyFont="1" applyFill="1" applyBorder="1" applyAlignment="1">
      <alignment horizontal="centerContinuous"/>
    </xf>
    <xf numFmtId="0" fontId="42" fillId="0" borderId="53" xfId="0" applyFont="1" applyBorder="1" applyAlignment="1">
      <alignment horizontal="centerContinuous" vertical="center" wrapText="1"/>
    </xf>
    <xf numFmtId="0" fontId="6" fillId="0" borderId="54" xfId="0" applyFont="1" applyFill="1" applyBorder="1" applyAlignment="1">
      <alignment horizontal="centerContinuous"/>
    </xf>
    <xf numFmtId="0" fontId="6" fillId="0" borderId="57" xfId="0" applyFont="1" applyFill="1" applyBorder="1" applyAlignment="1">
      <alignment horizontal="centerContinuous"/>
    </xf>
    <xf numFmtId="0" fontId="43" fillId="0" borderId="0" xfId="1" applyFont="1" applyBorder="1" applyAlignment="1" applyProtection="1">
      <alignment horizontal="right"/>
    </xf>
    <xf numFmtId="0" fontId="10" fillId="0" borderId="1" xfId="0" applyFont="1" applyFill="1" applyBorder="1" applyAlignment="1"/>
    <xf numFmtId="49" fontId="16" fillId="0" borderId="40" xfId="0" applyNumberFormat="1" applyFont="1" applyFill="1" applyBorder="1" applyAlignment="1">
      <alignment horizontal="center"/>
    </xf>
    <xf numFmtId="0" fontId="16" fillId="0" borderId="41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2" fillId="5" borderId="58" xfId="0" applyFont="1" applyFill="1" applyBorder="1" applyAlignment="1">
      <alignment horizontal="center"/>
    </xf>
    <xf numFmtId="164" fontId="22" fillId="5" borderId="59" xfId="0" applyNumberFormat="1" applyFont="1" applyFill="1" applyBorder="1" applyAlignment="1">
      <alignment horizontal="center"/>
    </xf>
    <xf numFmtId="0" fontId="22" fillId="5" borderId="58" xfId="0" applyFont="1" applyFill="1" applyBorder="1" applyAlignment="1">
      <alignment horizontal="right"/>
    </xf>
    <xf numFmtId="0" fontId="22" fillId="5" borderId="60" xfId="0" applyFont="1" applyFill="1" applyBorder="1" applyAlignment="1"/>
    <xf numFmtId="0" fontId="4" fillId="0" borderId="61" xfId="0" applyFont="1" applyBorder="1" applyAlignment="1">
      <alignment horizontal="center" shrinkToFit="1"/>
    </xf>
    <xf numFmtId="164" fontId="4" fillId="0" borderId="62" xfId="0" applyNumberFormat="1" applyFont="1" applyBorder="1" applyAlignment="1">
      <alignment horizontal="center" shrinkToFit="1"/>
    </xf>
    <xf numFmtId="0" fontId="4" fillId="0" borderId="63" xfId="0" applyFont="1" applyBorder="1" applyAlignment="1">
      <alignment horizontal="left"/>
    </xf>
    <xf numFmtId="0" fontId="4" fillId="0" borderId="64" xfId="0" applyFont="1" applyBorder="1" applyAlignment="1">
      <alignment horizontal="left" shrinkToFit="1"/>
    </xf>
    <xf numFmtId="0" fontId="4" fillId="0" borderId="65" xfId="0" applyFont="1" applyBorder="1" applyAlignment="1">
      <alignment horizontal="center" shrinkToFit="1"/>
    </xf>
    <xf numFmtId="164" fontId="4" fillId="0" borderId="66" xfId="0" applyNumberFormat="1" applyFont="1" applyBorder="1" applyAlignment="1">
      <alignment horizontal="center" shrinkToFit="1"/>
    </xf>
    <xf numFmtId="0" fontId="4" fillId="0" borderId="67" xfId="0" applyFont="1" applyBorder="1" applyAlignment="1">
      <alignment horizontal="left"/>
    </xf>
    <xf numFmtId="0" fontId="4" fillId="0" borderId="68" xfId="0" applyFont="1" applyBorder="1" applyAlignment="1">
      <alignment horizontal="left" shrinkToFit="1"/>
    </xf>
    <xf numFmtId="0" fontId="4" fillId="0" borderId="69" xfId="0" applyFont="1" applyBorder="1" applyAlignment="1">
      <alignment horizontal="center" shrinkToFit="1"/>
    </xf>
    <xf numFmtId="164" fontId="4" fillId="0" borderId="70" xfId="0" applyNumberFormat="1" applyFont="1" applyBorder="1" applyAlignment="1">
      <alignment horizontal="center" shrinkToFit="1"/>
    </xf>
    <xf numFmtId="0" fontId="4" fillId="0" borderId="71" xfId="0" applyFont="1" applyBorder="1" applyAlignment="1">
      <alignment horizontal="left"/>
    </xf>
    <xf numFmtId="0" fontId="4" fillId="0" borderId="72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164" fontId="4" fillId="0" borderId="73" xfId="0" applyNumberFormat="1" applyFont="1" applyBorder="1" applyAlignment="1">
      <alignment horizontal="center" shrinkToFit="1"/>
    </xf>
    <xf numFmtId="0" fontId="13" fillId="2" borderId="1" xfId="0" applyFont="1" applyFill="1" applyBorder="1" applyAlignment="1"/>
    <xf numFmtId="9" fontId="4" fillId="0" borderId="17" xfId="0" applyNumberFormat="1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49" fontId="4" fillId="0" borderId="15" xfId="2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5" fillId="0" borderId="40" xfId="0" applyNumberFormat="1" applyFont="1" applyFill="1" applyBorder="1" applyAlignment="1">
      <alignment horizontal="center"/>
    </xf>
    <xf numFmtId="0" fontId="25" fillId="0" borderId="41" xfId="0" applyNumberFormat="1" applyFont="1" applyFill="1" applyBorder="1" applyAlignment="1">
      <alignment horizontal="center"/>
    </xf>
    <xf numFmtId="0" fontId="12" fillId="0" borderId="41" xfId="0" applyNumberFormat="1" applyFont="1" applyFill="1" applyBorder="1" applyAlignment="1">
      <alignment horizontal="center"/>
    </xf>
    <xf numFmtId="0" fontId="6" fillId="2" borderId="40" xfId="0" applyNumberFormat="1" applyFont="1" applyFill="1" applyBorder="1" applyAlignment="1">
      <alignment horizontal="center"/>
    </xf>
    <xf numFmtId="49" fontId="6" fillId="2" borderId="41" xfId="0" applyNumberFormat="1" applyFont="1" applyFill="1" applyBorder="1" applyAlignment="1">
      <alignment horizontal="center"/>
    </xf>
    <xf numFmtId="0" fontId="6" fillId="2" borderId="42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6" fillId="2" borderId="40" xfId="0" applyNumberFormat="1" applyFont="1" applyFill="1" applyBorder="1" applyAlignment="1">
      <alignment horizontal="center"/>
    </xf>
    <xf numFmtId="0" fontId="16" fillId="2" borderId="41" xfId="0" applyNumberFormat="1" applyFont="1" applyFill="1" applyBorder="1" applyAlignment="1">
      <alignment horizontal="center"/>
    </xf>
    <xf numFmtId="0" fontId="12" fillId="2" borderId="1" xfId="0" applyFont="1" applyFill="1" applyBorder="1" applyAlignment="1"/>
    <xf numFmtId="49" fontId="25" fillId="2" borderId="40" xfId="0" applyNumberFormat="1" applyFont="1" applyFill="1" applyBorder="1" applyAlignment="1">
      <alignment horizontal="center"/>
    </xf>
    <xf numFmtId="0" fontId="25" fillId="2" borderId="41" xfId="0" applyNumberFormat="1" applyFont="1" applyFill="1" applyBorder="1" applyAlignment="1">
      <alignment horizontal="center"/>
    </xf>
    <xf numFmtId="49" fontId="6" fillId="0" borderId="74" xfId="0" applyNumberFormat="1" applyFont="1" applyBorder="1" applyAlignment="1">
      <alignment horizontal="center"/>
    </xf>
    <xf numFmtId="0" fontId="5" fillId="2" borderId="75" xfId="0" applyFont="1" applyFill="1" applyBorder="1" applyAlignment="1">
      <alignment horizontal="right"/>
    </xf>
    <xf numFmtId="0" fontId="44" fillId="2" borderId="38" xfId="0" applyFont="1" applyFill="1" applyBorder="1" applyAlignment="1">
      <alignment horizontal="right"/>
    </xf>
    <xf numFmtId="49" fontId="6" fillId="0" borderId="76" xfId="0" applyNumberFormat="1" applyFont="1" applyFill="1" applyBorder="1" applyAlignment="1">
      <alignment horizontal="centerContinuous"/>
    </xf>
    <xf numFmtId="0" fontId="6" fillId="0" borderId="41" xfId="0" applyNumberFormat="1" applyFont="1" applyFill="1" applyBorder="1" applyAlignment="1">
      <alignment horizontal="center"/>
    </xf>
    <xf numFmtId="0" fontId="45" fillId="3" borderId="77" xfId="0" applyFont="1" applyFill="1" applyBorder="1" applyAlignment="1">
      <alignment horizontal="left"/>
    </xf>
    <xf numFmtId="0" fontId="21" fillId="3" borderId="77" xfId="0" applyFont="1" applyFill="1" applyBorder="1" applyAlignment="1">
      <alignment horizontal="left"/>
    </xf>
    <xf numFmtId="0" fontId="3" fillId="3" borderId="77" xfId="0" applyFont="1" applyFill="1" applyBorder="1" applyAlignment="1">
      <alignment horizontal="centerContinuous"/>
    </xf>
    <xf numFmtId="0" fontId="4" fillId="3" borderId="77" xfId="0" applyFont="1" applyFill="1" applyBorder="1" applyAlignment="1">
      <alignment horizontal="centerContinuous"/>
    </xf>
    <xf numFmtId="0" fontId="46" fillId="3" borderId="78" xfId="1" applyFont="1" applyFill="1" applyBorder="1" applyAlignment="1" applyProtection="1">
      <alignment horizontal="right"/>
    </xf>
    <xf numFmtId="0" fontId="23" fillId="0" borderId="41" xfId="0" applyNumberFormat="1" applyFont="1" applyFill="1" applyBorder="1" applyAlignment="1">
      <alignment horizontal="center"/>
    </xf>
    <xf numFmtId="0" fontId="4" fillId="0" borderId="63" xfId="0" applyFont="1" applyFill="1" applyBorder="1" applyAlignment="1">
      <alignment horizontal="left"/>
    </xf>
    <xf numFmtId="0" fontId="4" fillId="0" borderId="79" xfId="0" applyFont="1" applyFill="1" applyBorder="1" applyAlignment="1">
      <alignment horizontal="left" shrinkToFit="1"/>
    </xf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 shrinkToFit="1"/>
    </xf>
    <xf numFmtId="49" fontId="16" fillId="0" borderId="80" xfId="0" applyNumberFormat="1" applyFont="1" applyFill="1" applyBorder="1" applyAlignment="1">
      <alignment horizontal="center" shrinkToFit="1"/>
    </xf>
    <xf numFmtId="0" fontId="12" fillId="7" borderId="9" xfId="0" applyFont="1" applyFill="1" applyBorder="1" applyAlignment="1"/>
    <xf numFmtId="0" fontId="23" fillId="7" borderId="1" xfId="0" applyFont="1" applyFill="1" applyBorder="1" applyAlignment="1"/>
    <xf numFmtId="49" fontId="25" fillId="7" borderId="43" xfId="0" applyNumberFormat="1" applyFont="1" applyFill="1" applyBorder="1" applyAlignment="1">
      <alignment horizontal="center"/>
    </xf>
    <xf numFmtId="49" fontId="29" fillId="7" borderId="40" xfId="0" applyNumberFormat="1" applyFont="1" applyFill="1" applyBorder="1" applyAlignment="1">
      <alignment horizontal="center"/>
    </xf>
    <xf numFmtId="0" fontId="25" fillId="7" borderId="44" xfId="0" applyNumberFormat="1" applyFont="1" applyFill="1" applyBorder="1" applyAlignment="1">
      <alignment horizontal="center"/>
    </xf>
    <xf numFmtId="0" fontId="29" fillId="7" borderId="41" xfId="0" applyNumberFormat="1" applyFont="1" applyFill="1" applyBorder="1" applyAlignment="1">
      <alignment horizontal="center"/>
    </xf>
    <xf numFmtId="0" fontId="3" fillId="0" borderId="81" xfId="0" applyFont="1" applyBorder="1" applyAlignment="1">
      <alignment horizontal="center" vertical="center"/>
    </xf>
    <xf numFmtId="0" fontId="6" fillId="9" borderId="42" xfId="0" quotePrefix="1" applyNumberFormat="1" applyFont="1" applyFill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6" fillId="0" borderId="42" xfId="0" quotePrefix="1" applyNumberFormat="1" applyFont="1" applyFill="1" applyBorder="1" applyAlignment="1">
      <alignment horizontal="center"/>
    </xf>
    <xf numFmtId="0" fontId="23" fillId="9" borderId="1" xfId="0" applyFont="1" applyFill="1" applyBorder="1" applyAlignment="1"/>
    <xf numFmtId="49" fontId="29" fillId="9" borderId="40" xfId="0" applyNumberFormat="1" applyFont="1" applyFill="1" applyBorder="1" applyAlignment="1">
      <alignment horizontal="center"/>
    </xf>
    <xf numFmtId="0" fontId="29" fillId="9" borderId="41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 shrinkToFit="1"/>
    </xf>
    <xf numFmtId="0" fontId="17" fillId="0" borderId="55" xfId="0" applyFont="1" applyBorder="1" applyAlignment="1">
      <alignment horizontal="centerContinuous"/>
    </xf>
    <xf numFmtId="0" fontId="17" fillId="0" borderId="83" xfId="0" applyFont="1" applyBorder="1" applyAlignment="1">
      <alignment horizontal="centerContinuous"/>
    </xf>
    <xf numFmtId="0" fontId="47" fillId="3" borderId="84" xfId="0" applyFont="1" applyFill="1" applyBorder="1" applyAlignment="1">
      <alignment horizontal="right"/>
    </xf>
    <xf numFmtId="0" fontId="48" fillId="2" borderId="85" xfId="0" applyFont="1" applyFill="1" applyBorder="1" applyAlignment="1">
      <alignment horizontal="centerContinuous" wrapText="1"/>
    </xf>
    <xf numFmtId="0" fontId="15" fillId="2" borderId="86" xfId="0" applyFont="1" applyFill="1" applyBorder="1" applyAlignment="1">
      <alignment horizontal="centerContinuous" wrapText="1"/>
    </xf>
    <xf numFmtId="0" fontId="15" fillId="2" borderId="87" xfId="0" applyFont="1" applyFill="1" applyBorder="1" applyAlignment="1">
      <alignment horizontal="centerContinuous" wrapText="1"/>
    </xf>
    <xf numFmtId="0" fontId="11" fillId="11" borderId="88" xfId="0" applyFont="1" applyFill="1" applyBorder="1" applyAlignment="1">
      <alignment horizontal="centerContinuous" wrapText="1"/>
    </xf>
    <xf numFmtId="0" fontId="11" fillId="11" borderId="89" xfId="0" applyFont="1" applyFill="1" applyBorder="1" applyAlignment="1">
      <alignment horizontal="center" wrapText="1"/>
    </xf>
    <xf numFmtId="0" fontId="11" fillId="11" borderId="90" xfId="0" applyFont="1" applyFill="1" applyBorder="1" applyAlignment="1">
      <alignment horizontal="center" wrapText="1"/>
    </xf>
    <xf numFmtId="0" fontId="6" fillId="0" borderId="88" xfId="0" applyFont="1" applyFill="1" applyBorder="1" applyAlignment="1">
      <alignment horizontal="center" shrinkToFit="1"/>
    </xf>
    <xf numFmtId="0" fontId="6" fillId="0" borderId="20" xfId="0" applyFont="1" applyFill="1" applyBorder="1" applyAlignment="1">
      <alignment horizontal="center"/>
    </xf>
    <xf numFmtId="0" fontId="6" fillId="10" borderId="80" xfId="2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0" fontId="6" fillId="2" borderId="44" xfId="0" applyFont="1" applyFill="1" applyBorder="1" applyAlignment="1">
      <alignment horizontal="center"/>
    </xf>
    <xf numFmtId="0" fontId="6" fillId="2" borderId="45" xfId="2" applyNumberFormat="1" applyFont="1" applyFill="1" applyBorder="1" applyAlignment="1">
      <alignment horizontal="center" shrinkToFit="1"/>
    </xf>
    <xf numFmtId="0" fontId="6" fillId="2" borderId="88" xfId="0" applyFont="1" applyFill="1" applyBorder="1" applyAlignment="1">
      <alignment horizontal="center" shrinkToFit="1"/>
    </xf>
    <xf numFmtId="0" fontId="6" fillId="2" borderId="20" xfId="0" applyFont="1" applyFill="1" applyBorder="1" applyAlignment="1">
      <alignment horizontal="center"/>
    </xf>
    <xf numFmtId="0" fontId="6" fillId="2" borderId="80" xfId="2" applyNumberFormat="1" applyFont="1" applyFill="1" applyBorder="1" applyAlignment="1">
      <alignment horizontal="center" shrinkToFit="1"/>
    </xf>
  </cellXfs>
  <cellStyles count="3">
    <cellStyle name="Hyperlink" xfId="1" builtinId="8"/>
    <cellStyle name="Normal" xfId="0" builtinId="0"/>
    <cellStyle name="Percent" xfId="2" builtinId="5"/>
  </cellStyles>
  <dxfs count="6"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47625</xdr:rowOff>
    </xdr:from>
    <xdr:to>
      <xdr:col>6</xdr:col>
      <xdr:colOff>1190625</xdr:colOff>
      <xdr:row>63</xdr:row>
      <xdr:rowOff>133350</xdr:rowOff>
    </xdr:to>
    <xdr:sp macro="" textlink="">
      <xdr:nvSpPr>
        <xdr:cNvPr id="1082" name="Text 6"/>
        <xdr:cNvSpPr txBox="1">
          <a:spLocks noChangeArrowheads="1"/>
        </xdr:cNvSpPr>
      </xdr:nvSpPr>
      <xdr:spPr bwMode="auto">
        <a:xfrm>
          <a:off x="47625" y="3714750"/>
          <a:ext cx="6886575" cy="9944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</xdr:colOff>
      <xdr:row>14</xdr:row>
      <xdr:rowOff>0</xdr:rowOff>
    </xdr:from>
    <xdr:to>
      <xdr:col>6</xdr:col>
      <xdr:colOff>1238250</xdr:colOff>
      <xdr:row>15</xdr:row>
      <xdr:rowOff>266700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4686300" y="3133725"/>
          <a:ext cx="22955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  </a:t>
          </a:r>
          <a:r>
            <a:rPr lang="en-US" sz="1200" b="0" i="0" u="none" strike="noStrike" baseline="0">
              <a:solidFill>
                <a:srgbClr val="FF6600"/>
              </a:solidFill>
              <a:latin typeface="Times New Roman"/>
              <a:cs typeface="Times New Roman"/>
            </a:rPr>
            <a:t>Ethereal.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5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396" name="Rectangle 1"/>
        <xdr:cNvSpPr>
          <a:spLocks noChangeArrowheads="1"/>
        </xdr:cNvSpPr>
      </xdr:nvSpPr>
      <xdr:spPr bwMode="auto">
        <a:xfrm>
          <a:off x="6762750" y="0"/>
          <a:ext cx="7810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workbookViewId="0"/>
  </sheetViews>
  <sheetFormatPr defaultColWidth="13" defaultRowHeight="15.75"/>
  <cols>
    <col min="1" max="1" width="22.625" style="22" customWidth="1"/>
    <col min="2" max="2" width="10" style="23" customWidth="1"/>
    <col min="3" max="3" width="5.125" style="23" customWidth="1"/>
    <col min="4" max="4" width="13.75" style="22" bestFit="1" customWidth="1"/>
    <col min="5" max="5" width="9.125" style="23" bestFit="1" customWidth="1"/>
    <col min="6" max="6" width="14.75" style="22" customWidth="1"/>
    <col min="7" max="7" width="17.125" style="23" customWidth="1"/>
    <col min="8" max="16384" width="13" style="1"/>
  </cols>
  <sheetData>
    <row r="1" spans="1:7" ht="29.25" thickTop="1" thickBot="1">
      <c r="A1" s="241" t="s">
        <v>119</v>
      </c>
      <c r="B1" s="212"/>
      <c r="C1" s="213"/>
      <c r="D1" s="214"/>
      <c r="E1" s="215"/>
      <c r="F1" s="214"/>
      <c r="G1" s="216" t="s">
        <v>120</v>
      </c>
    </row>
    <row r="2" spans="1:7" ht="17.25" thickTop="1">
      <c r="A2" s="2" t="s">
        <v>0</v>
      </c>
      <c r="B2" s="1" t="s">
        <v>127</v>
      </c>
      <c r="C2" s="82"/>
      <c r="D2" s="4" t="s">
        <v>1</v>
      </c>
      <c r="E2" s="82" t="s">
        <v>111</v>
      </c>
      <c r="F2" s="4"/>
      <c r="G2" s="5"/>
    </row>
    <row r="3" spans="1:7" ht="16.5">
      <c r="A3" s="2" t="s">
        <v>74</v>
      </c>
      <c r="B3" s="18" t="s">
        <v>123</v>
      </c>
      <c r="C3" s="64"/>
      <c r="D3" s="4" t="s">
        <v>75</v>
      </c>
      <c r="E3" s="82">
        <v>1</v>
      </c>
      <c r="F3" s="4"/>
      <c r="G3" s="5"/>
    </row>
    <row r="4" spans="1:7" ht="16.5">
      <c r="A4" s="2" t="s">
        <v>118</v>
      </c>
      <c r="B4" s="18" t="s">
        <v>122</v>
      </c>
      <c r="C4" s="64"/>
      <c r="D4" s="4" t="s">
        <v>75</v>
      </c>
      <c r="E4" s="82">
        <v>5</v>
      </c>
      <c r="F4" s="4"/>
      <c r="G4" s="5"/>
    </row>
    <row r="5" spans="1:7" ht="16.5">
      <c r="A5" s="2" t="s">
        <v>103</v>
      </c>
      <c r="B5" s="18" t="s">
        <v>124</v>
      </c>
      <c r="C5" s="64"/>
      <c r="D5" s="4" t="s">
        <v>102</v>
      </c>
      <c r="E5" s="82" t="s">
        <v>124</v>
      </c>
      <c r="F5" s="4"/>
      <c r="G5" s="5"/>
    </row>
    <row r="6" spans="1:7" ht="16.5">
      <c r="A6" s="2" t="s">
        <v>76</v>
      </c>
      <c r="B6" s="18" t="s">
        <v>121</v>
      </c>
      <c r="C6" s="82"/>
      <c r="D6" s="4" t="s">
        <v>2</v>
      </c>
      <c r="E6" s="82" t="s">
        <v>126</v>
      </c>
      <c r="F6" s="4"/>
      <c r="G6" s="5"/>
    </row>
    <row r="7" spans="1:7" ht="17.25" thickBot="1">
      <c r="A7" s="2" t="s">
        <v>77</v>
      </c>
      <c r="B7" s="18" t="s">
        <v>112</v>
      </c>
      <c r="C7" s="64"/>
      <c r="D7" s="4" t="s">
        <v>3</v>
      </c>
      <c r="E7" s="82" t="s">
        <v>125</v>
      </c>
      <c r="F7" s="4"/>
      <c r="G7" s="5"/>
    </row>
    <row r="8" spans="1:7" ht="17.25" thickTop="1">
      <c r="A8" s="45" t="s">
        <v>104</v>
      </c>
      <c r="B8" s="210" t="s">
        <v>113</v>
      </c>
      <c r="C8" s="81"/>
      <c r="D8" s="208" t="s">
        <v>88</v>
      </c>
      <c r="E8" s="207" t="s">
        <v>129</v>
      </c>
      <c r="F8" s="3"/>
      <c r="G8" s="5"/>
    </row>
    <row r="9" spans="1:7" ht="17.25" thickBot="1">
      <c r="A9" s="79" t="s">
        <v>16</v>
      </c>
      <c r="B9" s="80" t="s">
        <v>71</v>
      </c>
      <c r="C9" s="63"/>
      <c r="D9" s="209" t="s">
        <v>15</v>
      </c>
      <c r="E9" s="46">
        <v>0</v>
      </c>
      <c r="F9" s="3"/>
      <c r="G9" s="5"/>
    </row>
    <row r="10" spans="1:7" ht="16.5">
      <c r="A10" s="43" t="s">
        <v>4</v>
      </c>
      <c r="B10" s="44">
        <v>12</v>
      </c>
      <c r="C10" s="74" t="s">
        <v>113</v>
      </c>
      <c r="D10" s="42" t="s">
        <v>86</v>
      </c>
      <c r="E10" s="222"/>
      <c r="F10" s="3"/>
      <c r="G10" s="5"/>
    </row>
    <row r="11" spans="1:7" ht="16.5">
      <c r="A11" s="9" t="s">
        <v>5</v>
      </c>
      <c r="B11" s="151">
        <v>11</v>
      </c>
      <c r="C11" s="74" t="s">
        <v>89</v>
      </c>
      <c r="D11" s="7" t="s">
        <v>87</v>
      </c>
      <c r="E11" s="117">
        <f>Martial!B13+Equipment!B19+(E9/50)</f>
        <v>0</v>
      </c>
      <c r="F11" s="3"/>
      <c r="G11" s="5"/>
    </row>
    <row r="12" spans="1:7" ht="16.5">
      <c r="A12" s="40" t="s">
        <v>19</v>
      </c>
      <c r="B12" s="236">
        <v>0</v>
      </c>
      <c r="C12" s="237" t="s">
        <v>89</v>
      </c>
      <c r="D12" s="7" t="s">
        <v>21</v>
      </c>
      <c r="E12" s="108">
        <v>12</v>
      </c>
      <c r="F12" s="3"/>
      <c r="G12" s="5"/>
    </row>
    <row r="13" spans="1:7" ht="16.5">
      <c r="A13" s="8" t="s">
        <v>20</v>
      </c>
      <c r="B13" s="152">
        <v>13</v>
      </c>
      <c r="C13" s="65" t="s">
        <v>113</v>
      </c>
      <c r="D13" s="7" t="s">
        <v>73</v>
      </c>
      <c r="E13" s="108">
        <v>12</v>
      </c>
      <c r="F13" s="2"/>
      <c r="G13" s="5"/>
    </row>
    <row r="14" spans="1:7" ht="16.5">
      <c r="A14" s="41" t="s">
        <v>22</v>
      </c>
      <c r="B14" s="6">
        <v>9</v>
      </c>
      <c r="C14" s="65" t="s">
        <v>128</v>
      </c>
      <c r="D14" s="61" t="s">
        <v>117</v>
      </c>
      <c r="E14" s="115">
        <f>10+C11</f>
        <v>10</v>
      </c>
      <c r="F14" s="3"/>
      <c r="G14" s="5"/>
    </row>
    <row r="15" spans="1:7" ht="17.25" thickBot="1">
      <c r="A15" s="47" t="s">
        <v>18</v>
      </c>
      <c r="B15" s="153">
        <v>8</v>
      </c>
      <c r="C15" s="66" t="s">
        <v>128</v>
      </c>
      <c r="D15" s="73" t="s">
        <v>72</v>
      </c>
      <c r="E15" s="116">
        <f>E14+SUM(Martial!B10:B11)</f>
        <v>10</v>
      </c>
      <c r="F15" s="3"/>
      <c r="G15" s="5"/>
    </row>
    <row r="16" spans="1:7" ht="24.75" thickTop="1" thickBot="1">
      <c r="A16" s="10" t="s">
        <v>32</v>
      </c>
      <c r="B16" s="11"/>
      <c r="C16" s="11"/>
      <c r="D16" s="12"/>
      <c r="E16" s="12"/>
      <c r="F16" s="12"/>
      <c r="G16" s="13"/>
    </row>
    <row r="17" spans="1:7" s="17" customFormat="1" ht="17.25" thickTop="1">
      <c r="A17" s="14"/>
      <c r="B17" s="15"/>
      <c r="C17" s="15"/>
      <c r="D17" s="15"/>
      <c r="E17" s="15"/>
      <c r="F17" s="15"/>
      <c r="G17" s="16"/>
    </row>
    <row r="18" spans="1:7" s="17" customFormat="1" ht="16.5">
      <c r="A18" s="149"/>
      <c r="B18" s="18"/>
      <c r="C18" s="18"/>
      <c r="D18" s="18"/>
      <c r="E18" s="18"/>
      <c r="F18" s="18"/>
      <c r="G18" s="150"/>
    </row>
    <row r="19" spans="1:7" s="17" customFormat="1" ht="16.5">
      <c r="A19" s="149"/>
      <c r="B19" s="18"/>
      <c r="C19" s="18"/>
      <c r="D19" s="18"/>
      <c r="E19" s="18"/>
      <c r="F19" s="18"/>
      <c r="G19" s="150"/>
    </row>
    <row r="20" spans="1:7" s="17" customFormat="1" ht="16.5">
      <c r="A20" s="149"/>
      <c r="B20" s="18"/>
      <c r="C20" s="18"/>
      <c r="D20" s="18"/>
      <c r="E20" s="18"/>
      <c r="F20" s="18"/>
      <c r="G20" s="150"/>
    </row>
    <row r="21" spans="1:7" s="17" customFormat="1" ht="16.5">
      <c r="A21" s="149"/>
      <c r="B21" s="18"/>
      <c r="C21" s="18"/>
      <c r="D21" s="18"/>
      <c r="E21" s="18"/>
      <c r="F21" s="18"/>
      <c r="G21" s="150"/>
    </row>
    <row r="22" spans="1:7" s="17" customFormat="1" ht="16.5">
      <c r="A22" s="149"/>
      <c r="B22" s="18"/>
      <c r="C22" s="18"/>
      <c r="D22" s="18"/>
      <c r="E22" s="18"/>
      <c r="F22" s="18"/>
      <c r="G22" s="150"/>
    </row>
    <row r="23" spans="1:7" s="17" customFormat="1" ht="16.5">
      <c r="A23" s="149"/>
      <c r="B23" s="18"/>
      <c r="C23" s="18"/>
      <c r="D23" s="18"/>
      <c r="E23" s="18"/>
      <c r="F23" s="18"/>
      <c r="G23" s="150"/>
    </row>
    <row r="24" spans="1:7" s="17" customFormat="1" ht="16.5">
      <c r="A24" s="149"/>
      <c r="B24" s="18"/>
      <c r="C24" s="18"/>
      <c r="D24" s="18"/>
      <c r="E24" s="18"/>
      <c r="F24" s="18"/>
      <c r="G24" s="150"/>
    </row>
    <row r="25" spans="1:7" s="17" customFormat="1" ht="16.5">
      <c r="A25" s="149"/>
      <c r="B25" s="18"/>
      <c r="C25" s="18"/>
      <c r="D25" s="18"/>
      <c r="E25" s="18"/>
      <c r="F25" s="18"/>
      <c r="G25" s="150"/>
    </row>
    <row r="26" spans="1:7" s="17" customFormat="1" ht="16.5">
      <c r="A26" s="149"/>
      <c r="B26" s="18"/>
      <c r="C26" s="18"/>
      <c r="D26" s="18"/>
      <c r="E26" s="18"/>
      <c r="F26" s="18"/>
      <c r="G26" s="150"/>
    </row>
    <row r="27" spans="1:7" s="17" customFormat="1" ht="16.5">
      <c r="A27" s="149"/>
      <c r="B27" s="18"/>
      <c r="C27" s="18"/>
      <c r="D27" s="18"/>
      <c r="E27" s="18"/>
      <c r="F27" s="18"/>
      <c r="G27" s="150"/>
    </row>
    <row r="28" spans="1:7" s="17" customFormat="1" ht="16.5">
      <c r="A28" s="149"/>
      <c r="B28" s="18"/>
      <c r="C28" s="18"/>
      <c r="D28" s="18"/>
      <c r="E28" s="18"/>
      <c r="F28" s="18"/>
      <c r="G28" s="150"/>
    </row>
    <row r="29" spans="1:7" s="17" customFormat="1" ht="16.5">
      <c r="A29" s="149"/>
      <c r="B29" s="18"/>
      <c r="C29" s="18"/>
      <c r="D29" s="18"/>
      <c r="E29" s="18"/>
      <c r="F29" s="18"/>
      <c r="G29" s="150"/>
    </row>
    <row r="30" spans="1:7" s="17" customFormat="1" ht="16.5">
      <c r="A30" s="149"/>
      <c r="B30" s="18"/>
      <c r="C30" s="18"/>
      <c r="D30" s="18"/>
      <c r="E30" s="18"/>
      <c r="F30" s="18"/>
      <c r="G30" s="150"/>
    </row>
    <row r="31" spans="1:7" s="17" customFormat="1" ht="16.5">
      <c r="A31" s="149"/>
      <c r="B31" s="18"/>
      <c r="C31" s="18"/>
      <c r="D31" s="18"/>
      <c r="E31" s="18"/>
      <c r="F31" s="18"/>
      <c r="G31" s="150"/>
    </row>
    <row r="32" spans="1:7" s="17" customFormat="1" ht="16.5">
      <c r="A32" s="149"/>
      <c r="B32" s="18"/>
      <c r="C32" s="18"/>
      <c r="D32" s="18"/>
      <c r="E32" s="18"/>
      <c r="F32" s="18"/>
      <c r="G32" s="150"/>
    </row>
    <row r="33" spans="1:7" s="17" customFormat="1" ht="16.5">
      <c r="A33" s="149"/>
      <c r="B33" s="18"/>
      <c r="C33" s="18"/>
      <c r="D33" s="18"/>
      <c r="E33" s="18"/>
      <c r="F33" s="18"/>
      <c r="G33" s="150"/>
    </row>
    <row r="34" spans="1:7" s="17" customFormat="1" ht="16.5">
      <c r="A34" s="149"/>
      <c r="B34" s="18"/>
      <c r="C34" s="18"/>
      <c r="D34" s="18"/>
      <c r="E34" s="18"/>
      <c r="F34" s="18"/>
      <c r="G34" s="150"/>
    </row>
    <row r="35" spans="1:7" s="17" customFormat="1" ht="16.5">
      <c r="A35" s="149"/>
      <c r="B35" s="18"/>
      <c r="C35" s="18"/>
      <c r="D35" s="18"/>
      <c r="E35" s="18"/>
      <c r="F35" s="18"/>
      <c r="G35" s="150"/>
    </row>
    <row r="36" spans="1:7" s="17" customFormat="1" ht="16.5">
      <c r="A36" s="149"/>
      <c r="B36" s="18"/>
      <c r="C36" s="18"/>
      <c r="D36" s="18"/>
      <c r="E36" s="18"/>
      <c r="F36" s="18"/>
      <c r="G36" s="150"/>
    </row>
    <row r="37" spans="1:7" s="17" customFormat="1" ht="16.5">
      <c r="A37" s="149"/>
      <c r="B37" s="18"/>
      <c r="C37" s="18"/>
      <c r="D37" s="18"/>
      <c r="E37" s="18"/>
      <c r="F37" s="18"/>
      <c r="G37" s="150"/>
    </row>
    <row r="38" spans="1:7" s="17" customFormat="1" ht="16.5">
      <c r="A38" s="149"/>
      <c r="B38" s="18"/>
      <c r="C38" s="18"/>
      <c r="D38" s="18"/>
      <c r="E38" s="18"/>
      <c r="F38" s="18"/>
      <c r="G38" s="150"/>
    </row>
    <row r="39" spans="1:7" s="17" customFormat="1" ht="16.5">
      <c r="A39" s="149"/>
      <c r="B39" s="18"/>
      <c r="C39" s="18"/>
      <c r="D39" s="18"/>
      <c r="E39" s="18"/>
      <c r="F39" s="18"/>
      <c r="G39" s="150"/>
    </row>
    <row r="40" spans="1:7" s="17" customFormat="1" ht="16.5">
      <c r="A40" s="149"/>
      <c r="B40" s="18"/>
      <c r="C40" s="18"/>
      <c r="D40" s="18"/>
      <c r="E40" s="18"/>
      <c r="F40" s="18"/>
      <c r="G40" s="150"/>
    </row>
    <row r="41" spans="1:7" s="17" customFormat="1" ht="16.5">
      <c r="A41" s="149"/>
      <c r="B41" s="18"/>
      <c r="C41" s="18"/>
      <c r="D41" s="18"/>
      <c r="E41" s="18"/>
      <c r="F41" s="18"/>
      <c r="G41" s="150"/>
    </row>
    <row r="42" spans="1:7" s="17" customFormat="1" ht="16.5">
      <c r="A42" s="149"/>
      <c r="B42" s="18"/>
      <c r="C42" s="18"/>
      <c r="D42" s="18"/>
      <c r="E42" s="18"/>
      <c r="F42" s="18"/>
      <c r="G42" s="150"/>
    </row>
    <row r="43" spans="1:7" s="17" customFormat="1" ht="16.5">
      <c r="A43" s="149"/>
      <c r="B43" s="18"/>
      <c r="C43" s="18"/>
      <c r="D43" s="18"/>
      <c r="E43" s="18"/>
      <c r="F43" s="18"/>
      <c r="G43" s="150"/>
    </row>
    <row r="44" spans="1:7" s="17" customFormat="1" ht="16.5">
      <c r="A44" s="149"/>
      <c r="B44" s="18"/>
      <c r="C44" s="18"/>
      <c r="D44" s="18"/>
      <c r="E44" s="18"/>
      <c r="F44" s="18"/>
      <c r="G44" s="150"/>
    </row>
    <row r="45" spans="1:7" s="17" customFormat="1" ht="16.5">
      <c r="A45" s="149"/>
      <c r="B45" s="18"/>
      <c r="C45" s="18"/>
      <c r="D45" s="18"/>
      <c r="E45" s="18"/>
      <c r="F45" s="18"/>
      <c r="G45" s="150"/>
    </row>
    <row r="46" spans="1:7" s="17" customFormat="1" ht="16.5">
      <c r="A46" s="149"/>
      <c r="B46" s="18"/>
      <c r="C46" s="18"/>
      <c r="D46" s="18"/>
      <c r="E46" s="18"/>
      <c r="F46" s="18"/>
      <c r="G46" s="150"/>
    </row>
    <row r="47" spans="1:7" s="17" customFormat="1" ht="16.5">
      <c r="A47" s="149"/>
      <c r="B47" s="18"/>
      <c r="C47" s="18"/>
      <c r="D47" s="18"/>
      <c r="E47" s="18"/>
      <c r="F47" s="18"/>
      <c r="G47" s="150"/>
    </row>
    <row r="48" spans="1:7" s="17" customFormat="1" ht="16.5">
      <c r="A48" s="149"/>
      <c r="B48" s="18"/>
      <c r="C48" s="18"/>
      <c r="D48" s="18"/>
      <c r="E48" s="18"/>
      <c r="F48" s="18"/>
      <c r="G48" s="150"/>
    </row>
    <row r="49" spans="1:7" s="17" customFormat="1" ht="16.5">
      <c r="A49" s="149"/>
      <c r="B49" s="18"/>
      <c r="C49" s="18"/>
      <c r="D49" s="18"/>
      <c r="E49" s="18"/>
      <c r="F49" s="18"/>
      <c r="G49" s="150"/>
    </row>
    <row r="50" spans="1:7" s="17" customFormat="1" ht="16.5">
      <c r="A50" s="149"/>
      <c r="B50" s="18"/>
      <c r="C50" s="18"/>
      <c r="D50" s="18"/>
      <c r="E50" s="18"/>
      <c r="F50" s="18"/>
      <c r="G50" s="150"/>
    </row>
    <row r="51" spans="1:7" s="17" customFormat="1" ht="16.5">
      <c r="A51" s="149"/>
      <c r="B51" s="18"/>
      <c r="C51" s="18"/>
      <c r="D51" s="18"/>
      <c r="E51" s="18"/>
      <c r="F51" s="18"/>
      <c r="G51" s="150"/>
    </row>
    <row r="52" spans="1:7" s="17" customFormat="1" ht="16.5">
      <c r="A52" s="149"/>
      <c r="B52" s="18"/>
      <c r="C52" s="18"/>
      <c r="D52" s="18"/>
      <c r="E52" s="18"/>
      <c r="F52" s="18"/>
      <c r="G52" s="150"/>
    </row>
    <row r="53" spans="1:7" s="17" customFormat="1" ht="16.5">
      <c r="A53" s="149"/>
      <c r="B53" s="18"/>
      <c r="C53" s="18"/>
      <c r="D53" s="18"/>
      <c r="E53" s="18"/>
      <c r="F53" s="18"/>
      <c r="G53" s="150"/>
    </row>
    <row r="54" spans="1:7" s="17" customFormat="1" ht="16.5">
      <c r="A54" s="149"/>
      <c r="B54" s="18"/>
      <c r="C54" s="18"/>
      <c r="D54" s="18"/>
      <c r="E54" s="18"/>
      <c r="F54" s="18"/>
      <c r="G54" s="150"/>
    </row>
    <row r="55" spans="1:7" s="17" customFormat="1" ht="16.5">
      <c r="A55" s="149"/>
      <c r="B55" s="18"/>
      <c r="C55" s="18"/>
      <c r="D55" s="18"/>
      <c r="E55" s="18"/>
      <c r="F55" s="18"/>
      <c r="G55" s="150"/>
    </row>
    <row r="56" spans="1:7" s="17" customFormat="1" ht="16.5">
      <c r="A56" s="149"/>
      <c r="B56" s="18"/>
      <c r="C56" s="18"/>
      <c r="D56" s="18"/>
      <c r="E56" s="18"/>
      <c r="F56" s="18"/>
      <c r="G56" s="150"/>
    </row>
    <row r="57" spans="1:7" s="17" customFormat="1" ht="16.5">
      <c r="A57" s="149"/>
      <c r="B57" s="18"/>
      <c r="C57" s="18"/>
      <c r="D57" s="18"/>
      <c r="E57" s="18"/>
      <c r="F57" s="18"/>
      <c r="G57" s="150"/>
    </row>
    <row r="58" spans="1:7" s="17" customFormat="1" ht="16.5">
      <c r="A58" s="149"/>
      <c r="B58" s="18"/>
      <c r="C58" s="18"/>
      <c r="D58" s="18"/>
      <c r="E58" s="18"/>
      <c r="F58" s="18"/>
      <c r="G58" s="150"/>
    </row>
    <row r="59" spans="1:7" s="17" customFormat="1" ht="16.5">
      <c r="A59" s="149"/>
      <c r="B59" s="18"/>
      <c r="C59" s="18"/>
      <c r="D59" s="18"/>
      <c r="E59" s="18"/>
      <c r="F59" s="18"/>
      <c r="G59" s="150"/>
    </row>
    <row r="60" spans="1:7" s="17" customFormat="1" ht="16.5">
      <c r="A60" s="149"/>
      <c r="B60" s="18"/>
      <c r="C60" s="18"/>
      <c r="D60" s="18"/>
      <c r="E60" s="18"/>
      <c r="F60" s="18"/>
      <c r="G60" s="150"/>
    </row>
    <row r="61" spans="1:7" s="17" customFormat="1" ht="16.5">
      <c r="A61" s="149"/>
      <c r="B61" s="18"/>
      <c r="C61" s="18"/>
      <c r="D61" s="18"/>
      <c r="E61" s="18"/>
      <c r="F61" s="18"/>
      <c r="G61" s="150"/>
    </row>
    <row r="62" spans="1:7" s="17" customFormat="1" ht="16.5">
      <c r="A62" s="149"/>
      <c r="B62" s="18"/>
      <c r="C62" s="18"/>
      <c r="D62" s="18"/>
      <c r="E62" s="18"/>
      <c r="F62" s="18"/>
      <c r="G62" s="150"/>
    </row>
    <row r="63" spans="1:7" s="17" customFormat="1" ht="16.5">
      <c r="A63" s="149"/>
      <c r="B63" s="18"/>
      <c r="C63" s="18"/>
      <c r="D63" s="18"/>
      <c r="E63" s="18"/>
      <c r="F63" s="18"/>
      <c r="G63" s="150"/>
    </row>
    <row r="64" spans="1:7" ht="17.25" thickBot="1">
      <c r="A64" s="19"/>
      <c r="B64" s="20"/>
      <c r="C64" s="20"/>
      <c r="D64" s="20"/>
      <c r="E64" s="20"/>
      <c r="F64" s="20"/>
      <c r="G64" s="21"/>
    </row>
    <row r="65" ht="16.5" thickTop="1"/>
  </sheetData>
  <phoneticPr fontId="0" type="noConversion"/>
  <conditionalFormatting sqref="E13">
    <cfRule type="cellIs" dxfId="5" priority="1" stopIfTrue="1" operator="lessThan">
      <formula>$E$12/3</formula>
    </cfRule>
    <cfRule type="cellIs" dxfId="4" priority="2" stopIfTrue="1" operator="between">
      <formula>$E$12/3</formula>
      <formula>$E$12/2</formula>
    </cfRule>
    <cfRule type="cellIs" dxfId="3" priority="3" stopIfTrue="1" operator="greaterThan">
      <formula>$E$12/2</formula>
    </cfRule>
  </conditionalFormatting>
  <conditionalFormatting sqref="E11">
    <cfRule type="cellIs" dxfId="2" priority="4" stopIfTrue="1" operator="greaterThan">
      <formula>66</formula>
    </cfRule>
    <cfRule type="cellIs" dxfId="1" priority="5" stopIfTrue="1" operator="between">
      <formula>33</formula>
      <formula>66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8.75" style="22" bestFit="1" customWidth="1"/>
    <col min="2" max="2" width="6.25" style="22" customWidth="1"/>
    <col min="3" max="4" width="6.25" style="23" hidden="1" customWidth="1"/>
    <col min="5" max="5" width="9.125" style="23" bestFit="1" customWidth="1"/>
    <col min="6" max="6" width="6.75" style="23" bestFit="1" customWidth="1"/>
    <col min="7" max="7" width="6.75" style="78" customWidth="1"/>
    <col min="8" max="8" width="40.625" style="22" customWidth="1"/>
    <col min="9" max="16384" width="13" style="1"/>
  </cols>
  <sheetData>
    <row r="1" spans="1:8" ht="24" thickBot="1">
      <c r="A1" s="60" t="s">
        <v>17</v>
      </c>
      <c r="B1" s="24"/>
      <c r="C1" s="24"/>
      <c r="D1" s="24"/>
      <c r="E1" s="24"/>
      <c r="F1" s="24"/>
      <c r="G1" s="76"/>
      <c r="H1" s="24"/>
    </row>
    <row r="2" spans="1:8" s="17" customFormat="1" ht="33">
      <c r="A2" s="57" t="s">
        <v>6</v>
      </c>
      <c r="B2" s="58" t="s">
        <v>37</v>
      </c>
      <c r="C2" s="58" t="s">
        <v>44</v>
      </c>
      <c r="D2" s="58" t="s">
        <v>36</v>
      </c>
      <c r="E2" s="72" t="s">
        <v>70</v>
      </c>
      <c r="F2" s="72" t="s">
        <v>45</v>
      </c>
      <c r="G2" s="77" t="s">
        <v>78</v>
      </c>
      <c r="H2" s="59" t="s">
        <v>7</v>
      </c>
    </row>
    <row r="3" spans="1:8" s="67" customFormat="1" ht="16.5">
      <c r="A3" s="166" t="s">
        <v>46</v>
      </c>
      <c r="B3" s="132">
        <v>0</v>
      </c>
      <c r="C3" s="167" t="s">
        <v>40</v>
      </c>
      <c r="D3" s="168" t="str">
        <f>IF(C3="Str",'Personal File'!$C$10,IF(C3="Dex",'Personal File'!$C$11,IF(C3="Con",'Personal File'!$C$12,IF(C3="Int",'Personal File'!$C$13,IF(C3="Wis",'Personal File'!$C$14,IF(C3="Cha",'Personal File'!$C$15))))))</f>
        <v>+1</v>
      </c>
      <c r="E3" s="168" t="str">
        <f t="shared" ref="E3:E40" si="0">CONCATENATE(C3," (",D3,")")</f>
        <v>Int (+1)</v>
      </c>
      <c r="F3" s="211" t="s">
        <v>71</v>
      </c>
      <c r="G3" s="133">
        <f t="shared" ref="G3:G8" si="1">B3+MID(E3,6,2)+F3</f>
        <v>1</v>
      </c>
      <c r="H3" s="134"/>
    </row>
    <row r="4" spans="1:8" s="71" customFormat="1" ht="16.5">
      <c r="A4" s="194" t="s">
        <v>47</v>
      </c>
      <c r="B4" s="132">
        <v>0</v>
      </c>
      <c r="C4" s="195" t="s">
        <v>42</v>
      </c>
      <c r="D4" s="196" t="str">
        <f>IF(C4="Str",'Personal File'!$C$10,IF(C4="Dex",'Personal File'!$C$11,IF(C4="Con",'Personal File'!$C$12,IF(C4="Int",'Personal File'!$C$13,IF(C4="Wis",'Personal File'!$C$14,IF(C4="Cha",'Personal File'!$C$15))))))</f>
        <v>+0</v>
      </c>
      <c r="E4" s="196" t="str">
        <f t="shared" si="0"/>
        <v>Dex (+0)</v>
      </c>
      <c r="F4" s="133" t="s">
        <v>71</v>
      </c>
      <c r="G4" s="133">
        <f t="shared" si="1"/>
        <v>0</v>
      </c>
      <c r="H4" s="134"/>
    </row>
    <row r="5" spans="1:8" s="69" customFormat="1" ht="16.5">
      <c r="A5" s="135" t="s">
        <v>48</v>
      </c>
      <c r="B5" s="132">
        <v>0</v>
      </c>
      <c r="C5" s="136" t="s">
        <v>38</v>
      </c>
      <c r="D5" s="137" t="str">
        <f>IF(C5="Str",'Personal File'!$C$10,IF(C5="Dex",'Personal File'!$C$11,IF(C5="Con",'Personal File'!$C$12,IF(C5="Int",'Personal File'!$C$13,IF(C5="Wis",'Personal File'!$C$14,IF(C5="Cha",'Personal File'!$C$15))))))</f>
        <v>-1</v>
      </c>
      <c r="E5" s="138" t="str">
        <f t="shared" si="0"/>
        <v>Cha (-1)</v>
      </c>
      <c r="F5" s="133" t="s">
        <v>71</v>
      </c>
      <c r="G5" s="133">
        <f t="shared" si="1"/>
        <v>-1</v>
      </c>
      <c r="H5" s="134"/>
    </row>
    <row r="6" spans="1:8" s="68" customFormat="1" ht="16.5">
      <c r="A6" s="139" t="s">
        <v>49</v>
      </c>
      <c r="B6" s="132">
        <v>0</v>
      </c>
      <c r="C6" s="140" t="s">
        <v>43</v>
      </c>
      <c r="D6" s="141" t="str">
        <f>IF(C6="Str",'Personal File'!$C$10,IF(C6="Dex",'Personal File'!$C$11,IF(C6="Con",'Personal File'!$C$12,IF(C6="Int",'Personal File'!$C$13,IF(C6="Wis",'Personal File'!$C$14,IF(C6="Cha",'Personal File'!$C$15))))))</f>
        <v>+1</v>
      </c>
      <c r="E6" s="141" t="str">
        <f t="shared" si="0"/>
        <v>Str (+1)</v>
      </c>
      <c r="F6" s="133" t="s">
        <v>71</v>
      </c>
      <c r="G6" s="133">
        <f t="shared" si="1"/>
        <v>1</v>
      </c>
      <c r="H6" s="134"/>
    </row>
    <row r="7" spans="1:8" s="68" customFormat="1" ht="16.5">
      <c r="A7" s="112" t="s">
        <v>23</v>
      </c>
      <c r="B7" s="109">
        <v>2</v>
      </c>
      <c r="C7" s="113" t="s">
        <v>39</v>
      </c>
      <c r="D7" s="114" t="str">
        <f>IF(C7="Str",'Personal File'!$C$10,IF(C7="Dex",'Personal File'!$C$11,IF(C7="Con",'Personal File'!$C$12,IF(C7="Int",'Personal File'!$C$13,IF(C7="Wis",'Personal File'!$C$14,IF(C7="Cha",'Personal File'!$C$15))))))</f>
        <v>+0</v>
      </c>
      <c r="E7" s="114" t="str">
        <f t="shared" si="0"/>
        <v>Con (+0)</v>
      </c>
      <c r="F7" s="110" t="s">
        <v>71</v>
      </c>
      <c r="G7" s="110">
        <f t="shared" si="1"/>
        <v>2</v>
      </c>
      <c r="H7" s="111"/>
    </row>
    <row r="8" spans="1:8" s="67" customFormat="1" ht="16.5">
      <c r="A8" s="166" t="s">
        <v>146</v>
      </c>
      <c r="B8" s="132">
        <v>0</v>
      </c>
      <c r="C8" s="167" t="s">
        <v>40</v>
      </c>
      <c r="D8" s="168" t="str">
        <f>IF(C8="Str",'Personal File'!$C$10,IF(C8="Dex",'Personal File'!$C$11,IF(C8="Con",'Personal File'!$C$12,IF(C8="Int",'Personal File'!$C$13,IF(C8="Wis",'Personal File'!$C$14,IF(C8="Cha",'Personal File'!$C$15))))))</f>
        <v>+1</v>
      </c>
      <c r="E8" s="168" t="str">
        <f t="shared" si="0"/>
        <v>Int (+1)</v>
      </c>
      <c r="F8" s="133" t="s">
        <v>71</v>
      </c>
      <c r="G8" s="133">
        <f t="shared" si="1"/>
        <v>1</v>
      </c>
      <c r="H8" s="134"/>
    </row>
    <row r="9" spans="1:8" s="70" customFormat="1" ht="16.5">
      <c r="A9" s="83" t="s">
        <v>50</v>
      </c>
      <c r="B9" s="84">
        <v>0</v>
      </c>
      <c r="C9" s="85" t="s">
        <v>40</v>
      </c>
      <c r="D9" s="86" t="str">
        <f>IF(C9="Str",'Personal File'!$C$10,IF(C9="Dex",'Personal File'!$C$11,IF(C9="Con",'Personal File'!$C$12,IF(C9="Int",'Personal File'!$C$13,IF(C9="Wis",'Personal File'!$C$14,IF(C9="Cha",'Personal File'!$C$15))))))</f>
        <v>+1</v>
      </c>
      <c r="E9" s="86" t="str">
        <f t="shared" si="0"/>
        <v>Int (+1)</v>
      </c>
      <c r="F9" s="87" t="s">
        <v>71</v>
      </c>
      <c r="G9" s="88">
        <v>0</v>
      </c>
      <c r="H9" s="89"/>
    </row>
    <row r="10" spans="1:8" s="71" customFormat="1" ht="16.5">
      <c r="A10" s="135" t="s">
        <v>51</v>
      </c>
      <c r="B10" s="132">
        <v>0</v>
      </c>
      <c r="C10" s="136" t="s">
        <v>38</v>
      </c>
      <c r="D10" s="137" t="str">
        <f>IF(C10="Str",'Personal File'!$C$10,IF(C10="Dex",'Personal File'!$C$11,IF(C10="Con",'Personal File'!$C$12,IF(C10="Int",'Personal File'!$C$13,IF(C10="Wis",'Personal File'!$C$14,IF(C10="Cha",'Personal File'!$C$15))))))</f>
        <v>-1</v>
      </c>
      <c r="E10" s="138" t="str">
        <f t="shared" si="0"/>
        <v>Cha (-1)</v>
      </c>
      <c r="F10" s="133" t="s">
        <v>71</v>
      </c>
      <c r="G10" s="133">
        <f>B10+MID(E10,6,2)+F10</f>
        <v>-1</v>
      </c>
      <c r="H10" s="134"/>
    </row>
    <row r="11" spans="1:8" s="71" customFormat="1" ht="16.5">
      <c r="A11" s="83" t="s">
        <v>52</v>
      </c>
      <c r="B11" s="84">
        <v>0</v>
      </c>
      <c r="C11" s="85" t="s">
        <v>40</v>
      </c>
      <c r="D11" s="86" t="str">
        <f>IF(C11="Str",'Personal File'!$C$10,IF(C11="Dex",'Personal File'!$C$11,IF(C11="Con",'Personal File'!$C$12,IF(C11="Int",'Personal File'!$C$13,IF(C11="Wis",'Personal File'!$C$14,IF(C11="Cha",'Personal File'!$C$15))))))</f>
        <v>+1</v>
      </c>
      <c r="E11" s="86" t="str">
        <f t="shared" si="0"/>
        <v>Int (+1)</v>
      </c>
      <c r="F11" s="87" t="s">
        <v>71</v>
      </c>
      <c r="G11" s="88">
        <v>0</v>
      </c>
      <c r="H11" s="89"/>
    </row>
    <row r="12" spans="1:8" s="71" customFormat="1" ht="16.5">
      <c r="A12" s="135" t="s">
        <v>53</v>
      </c>
      <c r="B12" s="132">
        <v>0</v>
      </c>
      <c r="C12" s="136" t="s">
        <v>38</v>
      </c>
      <c r="D12" s="137" t="str">
        <f>IF(C12="Str",'Personal File'!$C$10,IF(C12="Dex",'Personal File'!$C$11,IF(C12="Con",'Personal File'!$C$12,IF(C12="Int",'Personal File'!$C$13,IF(C12="Wis",'Personal File'!$C$14,IF(C12="Cha",'Personal File'!$C$15))))))</f>
        <v>-1</v>
      </c>
      <c r="E12" s="138" t="str">
        <f t="shared" si="0"/>
        <v>Cha (-1)</v>
      </c>
      <c r="F12" s="133" t="s">
        <v>71</v>
      </c>
      <c r="G12" s="133">
        <f>B12+MID(E12,6,2)+F12</f>
        <v>-1</v>
      </c>
      <c r="H12" s="134"/>
    </row>
    <row r="13" spans="1:8" s="71" customFormat="1" ht="16.5">
      <c r="A13" s="194" t="s">
        <v>54</v>
      </c>
      <c r="B13" s="132">
        <v>0</v>
      </c>
      <c r="C13" s="195" t="s">
        <v>42</v>
      </c>
      <c r="D13" s="196" t="str">
        <f>IF(C13="Str",'Personal File'!$C$10,IF(C13="Dex",'Personal File'!$C$11,IF(C13="Con",'Personal File'!$C$12,IF(C13="Int",'Personal File'!$C$13,IF(C13="Wis",'Personal File'!$C$14,IF(C13="Cha",'Personal File'!$C$15))))))</f>
        <v>+0</v>
      </c>
      <c r="E13" s="197" t="str">
        <f t="shared" si="0"/>
        <v>Dex (+0)</v>
      </c>
      <c r="F13" s="133" t="s">
        <v>71</v>
      </c>
      <c r="G13" s="133">
        <f>B13+MID(E13,6,2)+F13</f>
        <v>0</v>
      </c>
      <c r="H13" s="134"/>
    </row>
    <row r="14" spans="1:8" s="71" customFormat="1" ht="16.5">
      <c r="A14" s="93" t="s">
        <v>55</v>
      </c>
      <c r="B14" s="94">
        <v>0</v>
      </c>
      <c r="C14" s="95" t="s">
        <v>40</v>
      </c>
      <c r="D14" s="96" t="str">
        <f>IF(C14="Str",'Personal File'!$C$10,IF(C14="Dex",'Personal File'!$C$11,IF(C14="Con",'Personal File'!$C$12,IF(C14="Int",'Personal File'!$C$13,IF(C14="Wis",'Personal File'!$C$14,IF(C14="Cha",'Personal File'!$C$15))))))</f>
        <v>+1</v>
      </c>
      <c r="E14" s="96" t="str">
        <f t="shared" si="0"/>
        <v>Int (+1)</v>
      </c>
      <c r="F14" s="97" t="s">
        <v>71</v>
      </c>
      <c r="G14" s="97">
        <f>B14+MID(E14,6,2)+F14</f>
        <v>1</v>
      </c>
      <c r="H14" s="98"/>
    </row>
    <row r="15" spans="1:8" s="71" customFormat="1" ht="16.5">
      <c r="A15" s="135" t="s">
        <v>56</v>
      </c>
      <c r="B15" s="132">
        <v>0</v>
      </c>
      <c r="C15" s="136" t="s">
        <v>38</v>
      </c>
      <c r="D15" s="137" t="str">
        <f>IF(C15="Str",'Personal File'!$C$10,IF(C15="Dex",'Personal File'!$C$11,IF(C15="Con",'Personal File'!$C$12,IF(C15="Int",'Personal File'!$C$13,IF(C15="Wis",'Personal File'!$C$14,IF(C15="Cha",'Personal File'!$C$15))))))</f>
        <v>-1</v>
      </c>
      <c r="E15" s="138" t="str">
        <f t="shared" si="0"/>
        <v>Cha (-1)</v>
      </c>
      <c r="F15" s="133" t="s">
        <v>71</v>
      </c>
      <c r="G15" s="133">
        <f>B15+MID(E15,6,2)+F15</f>
        <v>-1</v>
      </c>
      <c r="H15" s="134"/>
    </row>
    <row r="16" spans="1:8" s="71" customFormat="1" ht="16.5">
      <c r="A16" s="90" t="s">
        <v>25</v>
      </c>
      <c r="B16" s="84">
        <v>0</v>
      </c>
      <c r="C16" s="91" t="s">
        <v>38</v>
      </c>
      <c r="D16" s="92" t="str">
        <f>IF(C16="Str",'Personal File'!$C$10,IF(C16="Dex",'Personal File'!$C$11,IF(C16="Con",'Personal File'!$C$12,IF(C16="Int",'Personal File'!$C$13,IF(C16="Wis",'Personal File'!$C$14,IF(C16="Cha",'Personal File'!$C$15))))))</f>
        <v>-1</v>
      </c>
      <c r="E16" s="92" t="str">
        <f t="shared" si="0"/>
        <v>Cha (-1)</v>
      </c>
      <c r="F16" s="87" t="s">
        <v>71</v>
      </c>
      <c r="G16" s="88">
        <v>0</v>
      </c>
      <c r="H16" s="89"/>
    </row>
    <row r="17" spans="1:8" s="71" customFormat="1" ht="16.5">
      <c r="A17" s="142" t="s">
        <v>57</v>
      </c>
      <c r="B17" s="132">
        <v>0</v>
      </c>
      <c r="C17" s="143" t="s">
        <v>41</v>
      </c>
      <c r="D17" s="144" t="str">
        <f>IF(C17="Str",'Personal File'!$C$10,IF(C17="Dex",'Personal File'!$C$11,IF(C17="Con",'Personal File'!$C$12,IF(C17="Int",'Personal File'!$C$13,IF(C17="Wis",'Personal File'!$C$14,IF(C17="Cha",'Personal File'!$C$15))))))</f>
        <v>-1</v>
      </c>
      <c r="E17" s="144" t="str">
        <f t="shared" si="0"/>
        <v>Wis (-1)</v>
      </c>
      <c r="F17" s="133" t="s">
        <v>71</v>
      </c>
      <c r="G17" s="133">
        <f>B17+MID(E17,6,2)+F17</f>
        <v>-1</v>
      </c>
      <c r="H17" s="134"/>
    </row>
    <row r="18" spans="1:8" s="71" customFormat="1" ht="16.5">
      <c r="A18" s="194" t="s">
        <v>58</v>
      </c>
      <c r="B18" s="132">
        <v>0</v>
      </c>
      <c r="C18" s="195" t="s">
        <v>42</v>
      </c>
      <c r="D18" s="196" t="str">
        <f>IF(C18="Str",'Personal File'!$C$10,IF(C18="Dex",'Personal File'!$C$11,IF(C18="Con",'Personal File'!$C$12,IF(C18="Int",'Personal File'!$C$13,IF(C18="Wis",'Personal File'!$C$14,IF(C18="Cha",'Personal File'!$C$15))))))</f>
        <v>+0</v>
      </c>
      <c r="E18" s="196" t="str">
        <f t="shared" si="0"/>
        <v>Dex (+0)</v>
      </c>
      <c r="F18" s="133" t="s">
        <v>143</v>
      </c>
      <c r="G18" s="133">
        <f>B18+MID(E18,6,2)+F18</f>
        <v>8</v>
      </c>
      <c r="H18" s="232"/>
    </row>
    <row r="19" spans="1:8" s="71" customFormat="1" ht="16.5">
      <c r="A19" s="99" t="s">
        <v>59</v>
      </c>
      <c r="B19" s="94">
        <v>0</v>
      </c>
      <c r="C19" s="101" t="s">
        <v>38</v>
      </c>
      <c r="D19" s="102" t="str">
        <f>IF(C19="Str",'Personal File'!$C$10,IF(C19="Dex",'Personal File'!$C$11,IF(C19="Con",'Personal File'!$C$12,IF(C19="Int",'Personal File'!$C$13,IF(C19="Wis",'Personal File'!$C$14,IF(C19="Cha",'Personal File'!$C$15))))))</f>
        <v>-1</v>
      </c>
      <c r="E19" s="100" t="str">
        <f t="shared" si="0"/>
        <v>Cha (-1)</v>
      </c>
      <c r="F19" s="133" t="s">
        <v>71</v>
      </c>
      <c r="G19" s="97">
        <f>B19+MID(E19,6,2)+F19</f>
        <v>-1</v>
      </c>
      <c r="H19" s="98"/>
    </row>
    <row r="20" spans="1:8" s="71" customFormat="1" ht="16.5">
      <c r="A20" s="139" t="s">
        <v>60</v>
      </c>
      <c r="B20" s="132">
        <v>0</v>
      </c>
      <c r="C20" s="140" t="s">
        <v>43</v>
      </c>
      <c r="D20" s="141" t="str">
        <f>IF(C20="Str",'Personal File'!$C$10,IF(C20="Dex",'Personal File'!$C$11,IF(C20="Con",'Personal File'!$C$12,IF(C20="Int",'Personal File'!$C$13,IF(C20="Wis",'Personal File'!$C$14,IF(C20="Cha",'Personal File'!$C$15))))))</f>
        <v>+1</v>
      </c>
      <c r="E20" s="141" t="str">
        <f t="shared" si="0"/>
        <v>Str (+1)</v>
      </c>
      <c r="F20" s="133" t="s">
        <v>71</v>
      </c>
      <c r="G20" s="133">
        <f>B20+MID(E20,6,2)+F20</f>
        <v>1</v>
      </c>
      <c r="H20" s="134"/>
    </row>
    <row r="21" spans="1:8" s="71" customFormat="1" ht="16.5">
      <c r="A21" s="146" t="s">
        <v>107</v>
      </c>
      <c r="B21" s="109">
        <v>2</v>
      </c>
      <c r="C21" s="147" t="s">
        <v>40</v>
      </c>
      <c r="D21" s="148" t="str">
        <f>IF(C21="Str",'Personal File'!$C$10,IF(C21="Dex",'Personal File'!$C$11,IF(C21="Con",'Personal File'!$C$12,IF(C21="Int",'Personal File'!$C$13,IF(C21="Wis",'Personal File'!$C$14,IF(C21="Cha",'Personal File'!$C$15))))))</f>
        <v>+1</v>
      </c>
      <c r="E21" s="148" t="str">
        <f t="shared" si="0"/>
        <v>Int (+1)</v>
      </c>
      <c r="F21" s="110" t="s">
        <v>71</v>
      </c>
      <c r="G21" s="110">
        <f>B21+MID(E21,6,2)+F21</f>
        <v>3</v>
      </c>
      <c r="H21" s="111"/>
    </row>
    <row r="22" spans="1:8" s="71" customFormat="1" ht="16.5">
      <c r="A22" s="201" t="s">
        <v>108</v>
      </c>
      <c r="B22" s="198">
        <v>0</v>
      </c>
      <c r="C22" s="202" t="s">
        <v>40</v>
      </c>
      <c r="D22" s="203" t="str">
        <f>IF(C22="Str",'Personal File'!$C$10,IF(C22="Dex",'Personal File'!$C$11,IF(C22="Con",'Personal File'!$C$12,IF(C22="Int",'Personal File'!$C$13,IF(C22="Wis",'Personal File'!$C$14,IF(C22="Cha",'Personal File'!$C$15))))))</f>
        <v>+1</v>
      </c>
      <c r="E22" s="203" t="str">
        <f t="shared" si="0"/>
        <v>Int (+1)</v>
      </c>
      <c r="F22" s="199" t="s">
        <v>71</v>
      </c>
      <c r="G22" s="88">
        <v>0</v>
      </c>
      <c r="H22" s="200"/>
    </row>
    <row r="23" spans="1:8" s="71" customFormat="1" ht="16.5">
      <c r="A23" s="201" t="s">
        <v>109</v>
      </c>
      <c r="B23" s="198">
        <v>0</v>
      </c>
      <c r="C23" s="202" t="s">
        <v>40</v>
      </c>
      <c r="D23" s="203" t="str">
        <f>IF(C23="Str",'Personal File'!$C$10,IF(C23="Dex",'Personal File'!$C$11,IF(C23="Con",'Personal File'!$C$12,IF(C23="Int",'Personal File'!$C$13,IF(C23="Wis",'Personal File'!$C$14,IF(C23="Cha",'Personal File'!$C$15))))))</f>
        <v>+1</v>
      </c>
      <c r="E23" s="203" t="str">
        <f t="shared" si="0"/>
        <v>Int (+1)</v>
      </c>
      <c r="F23" s="199" t="s">
        <v>71</v>
      </c>
      <c r="G23" s="88">
        <v>0</v>
      </c>
      <c r="H23" s="200"/>
    </row>
    <row r="24" spans="1:8" s="71" customFormat="1" ht="16.5">
      <c r="A24" s="142" t="s">
        <v>61</v>
      </c>
      <c r="B24" s="132">
        <v>0</v>
      </c>
      <c r="C24" s="143" t="s">
        <v>41</v>
      </c>
      <c r="D24" s="144" t="str">
        <f>IF(C24="Str",'Personal File'!$C$10,IF(C24="Dex",'Personal File'!$C$11,IF(C24="Con",'Personal File'!$C$12,IF(C24="Int",'Personal File'!$C$13,IF(C24="Wis",'Personal File'!$C$14,IF(C24="Cha",'Personal File'!$C$15))))))</f>
        <v>-1</v>
      </c>
      <c r="E24" s="217" t="str">
        <f t="shared" si="0"/>
        <v>Wis (-1)</v>
      </c>
      <c r="F24" s="133" t="s">
        <v>143</v>
      </c>
      <c r="G24" s="133">
        <f>B24+MID(E24,6,2)+F24</f>
        <v>7</v>
      </c>
      <c r="H24" s="232"/>
    </row>
    <row r="25" spans="1:8" s="71" customFormat="1" ht="16.5">
      <c r="A25" s="194" t="s">
        <v>26</v>
      </c>
      <c r="B25" s="132">
        <v>0</v>
      </c>
      <c r="C25" s="195" t="s">
        <v>42</v>
      </c>
      <c r="D25" s="196" t="str">
        <f>IF(C25="Str",'Personal File'!$C$10,IF(C25="Dex",'Personal File'!$C$11,IF(C25="Con",'Personal File'!$C$12,IF(C25="Int",'Personal File'!$C$13,IF(C25="Wis",'Personal File'!$C$14,IF(C25="Cha",'Personal File'!$C$15))))))</f>
        <v>+0</v>
      </c>
      <c r="E25" s="196" t="str">
        <f t="shared" si="0"/>
        <v>Dex (+0)</v>
      </c>
      <c r="F25" s="133" t="s">
        <v>71</v>
      </c>
      <c r="G25" s="133">
        <f>B25+MID(E25,6,2)+F25</f>
        <v>0</v>
      </c>
      <c r="H25" s="232"/>
    </row>
    <row r="26" spans="1:8" s="71" customFormat="1" ht="16.5">
      <c r="A26" s="129" t="s">
        <v>62</v>
      </c>
      <c r="B26" s="84">
        <v>0</v>
      </c>
      <c r="C26" s="130" t="s">
        <v>42</v>
      </c>
      <c r="D26" s="131" t="str">
        <f>IF(C26="Str",'Personal File'!$C$10,IF(C26="Dex",'Personal File'!$C$11,IF(C26="Con",'Personal File'!$C$12,IF(C26="Int",'Personal File'!$C$13,IF(C26="Wis",'Personal File'!$C$14,IF(C26="Cha",'Personal File'!$C$15))))))</f>
        <v>+0</v>
      </c>
      <c r="E26" s="131" t="str">
        <f t="shared" si="0"/>
        <v>Dex (+0)</v>
      </c>
      <c r="F26" s="87" t="s">
        <v>71</v>
      </c>
      <c r="G26" s="88">
        <v>0</v>
      </c>
      <c r="H26" s="89"/>
    </row>
    <row r="27" spans="1:8" ht="16.5">
      <c r="A27" s="135" t="s">
        <v>105</v>
      </c>
      <c r="B27" s="132">
        <v>0</v>
      </c>
      <c r="C27" s="136" t="s">
        <v>38</v>
      </c>
      <c r="D27" s="137" t="str">
        <f>IF(C27="Str",'Personal File'!$C$10,IF(C27="Dex",'Personal File'!$C$11,IF(C27="Con",'Personal File'!$C$12,IF(C27="Int",'Personal File'!$C$13,IF(C27="Wis",'Personal File'!$C$14,IF(C27="Cha",'Personal File'!$C$15))))))</f>
        <v>-1</v>
      </c>
      <c r="E27" s="137" t="str">
        <f t="shared" si="0"/>
        <v>Cha (-1)</v>
      </c>
      <c r="F27" s="133" t="s">
        <v>71</v>
      </c>
      <c r="G27" s="133">
        <f>B27+MID(E27,6,2)+F27</f>
        <v>-1</v>
      </c>
      <c r="H27" s="134"/>
    </row>
    <row r="28" spans="1:8" ht="16.5">
      <c r="A28" s="190" t="s">
        <v>114</v>
      </c>
      <c r="B28" s="84">
        <v>0</v>
      </c>
      <c r="C28" s="106" t="s">
        <v>41</v>
      </c>
      <c r="D28" s="107" t="str">
        <f>IF(C28="Str",'Personal File'!$C$10,IF(C28="Dex",'Personal File'!$C$11,IF(C28="Con",'Personal File'!$C$12,IF(C28="Int",'Personal File'!$C$13,IF(C28="Wis",'Personal File'!$C$14,IF(C28="Cha",'Personal File'!$C$15))))))</f>
        <v>-1</v>
      </c>
      <c r="E28" s="107" t="str">
        <f t="shared" si="0"/>
        <v>Wis (-1)</v>
      </c>
      <c r="F28" s="87" t="s">
        <v>71</v>
      </c>
      <c r="G28" s="88">
        <v>0</v>
      </c>
      <c r="H28" s="89"/>
    </row>
    <row r="29" spans="1:8" ht="16.5">
      <c r="A29" s="201" t="s">
        <v>63</v>
      </c>
      <c r="B29" s="198">
        <v>0</v>
      </c>
      <c r="C29" s="202" t="s">
        <v>40</v>
      </c>
      <c r="D29" s="203" t="str">
        <f>IF(C29="Str",'Personal File'!$C$10,IF(C29="Dex",'Personal File'!$C$11,IF(C29="Con",'Personal File'!$C$12,IF(C29="Int",'Personal File'!$C$13,IF(C29="Wis",'Personal File'!$C$14,IF(C29="Cha",'Personal File'!$C$15))))))</f>
        <v>+1</v>
      </c>
      <c r="E29" s="203" t="str">
        <f t="shared" si="0"/>
        <v>Int (+1)</v>
      </c>
      <c r="F29" s="199" t="s">
        <v>71</v>
      </c>
      <c r="G29" s="88">
        <v>0</v>
      </c>
      <c r="H29" s="200"/>
    </row>
    <row r="30" spans="1:8" ht="16.5">
      <c r="A30" s="194" t="s">
        <v>27</v>
      </c>
      <c r="B30" s="132">
        <v>0</v>
      </c>
      <c r="C30" s="195" t="s">
        <v>42</v>
      </c>
      <c r="D30" s="196" t="str">
        <f>IF(C30="Str",'Personal File'!$C$10,IF(C30="Dex",'Personal File'!$C$11,IF(C30="Con",'Personal File'!$C$12,IF(C30="Int",'Personal File'!$C$13,IF(C30="Wis",'Personal File'!$C$14,IF(C30="Cha",'Personal File'!$C$15))))))</f>
        <v>+0</v>
      </c>
      <c r="E30" s="197" t="str">
        <f t="shared" si="0"/>
        <v>Dex (+0)</v>
      </c>
      <c r="F30" s="133" t="s">
        <v>71</v>
      </c>
      <c r="G30" s="133">
        <f>B30+MID(E30,6,2)+F30</f>
        <v>0</v>
      </c>
      <c r="H30" s="134"/>
    </row>
    <row r="31" spans="1:8" ht="16.5">
      <c r="A31" s="166" t="s">
        <v>28</v>
      </c>
      <c r="B31" s="132">
        <v>0</v>
      </c>
      <c r="C31" s="167" t="s">
        <v>40</v>
      </c>
      <c r="D31" s="168" t="str">
        <f>IF(C31="Str",'Personal File'!$C$10,IF(C31="Dex",'Personal File'!$C$11,IF(C31="Con",'Personal File'!$C$12,IF(C31="Int",'Personal File'!$C$13,IF(C31="Wis",'Personal File'!$C$14,IF(C31="Cha",'Personal File'!$C$15))))))</f>
        <v>+1</v>
      </c>
      <c r="E31" s="168" t="str">
        <f t="shared" si="0"/>
        <v>Int (+1)</v>
      </c>
      <c r="F31" s="133" t="s">
        <v>143</v>
      </c>
      <c r="G31" s="133">
        <f>B31+MID(E31,6,2)+F31</f>
        <v>9</v>
      </c>
      <c r="H31" s="134"/>
    </row>
    <row r="32" spans="1:8" ht="16.5">
      <c r="A32" s="233" t="s">
        <v>64</v>
      </c>
      <c r="B32" s="109">
        <v>4</v>
      </c>
      <c r="C32" s="234" t="s">
        <v>41</v>
      </c>
      <c r="D32" s="235" t="str">
        <f>IF(C32="Str",'Personal File'!$C$10,IF(C32="Dex",'Personal File'!$C$11,IF(C32="Con",'Personal File'!$C$12,IF(C32="Int",'Personal File'!$C$13,IF(C32="Wis",'Personal File'!$C$14,IF(C32="Cha",'Personal File'!$C$15))))))</f>
        <v>-1</v>
      </c>
      <c r="E32" s="235" t="str">
        <f t="shared" si="0"/>
        <v>Wis (-1)</v>
      </c>
      <c r="F32" s="110" t="s">
        <v>71</v>
      </c>
      <c r="G32" s="110">
        <f>B32+MID(E32,6,2)+F32</f>
        <v>3</v>
      </c>
      <c r="H32" s="111"/>
    </row>
    <row r="33" spans="1:8" ht="16.5">
      <c r="A33" s="129" t="s">
        <v>115</v>
      </c>
      <c r="B33" s="84">
        <v>0</v>
      </c>
      <c r="C33" s="130" t="s">
        <v>42</v>
      </c>
      <c r="D33" s="131" t="str">
        <f>IF(C33="Str",'Personal File'!$C$10,IF(C33="Dex",'Personal File'!$C$11,IF(C33="Con",'Personal File'!$C$12,IF(C33="Int",'Personal File'!$C$13,IF(C33="Wis",'Personal File'!$C$14,IF(C33="Cha",'Personal File'!$C$15))))))</f>
        <v>+0</v>
      </c>
      <c r="E33" s="131" t="str">
        <f t="shared" si="0"/>
        <v>Dex (+0)</v>
      </c>
      <c r="F33" s="87" t="s">
        <v>71</v>
      </c>
      <c r="G33" s="88">
        <v>0</v>
      </c>
      <c r="H33" s="89"/>
    </row>
    <row r="34" spans="1:8" ht="16.5">
      <c r="A34" s="146" t="s">
        <v>65</v>
      </c>
      <c r="B34" s="109">
        <v>4</v>
      </c>
      <c r="C34" s="147" t="s">
        <v>40</v>
      </c>
      <c r="D34" s="148" t="str">
        <f>IF(C34="Str",'Personal File'!$C$10,IF(C34="Dex",'Personal File'!$C$11,IF(C34="Con",'Personal File'!$C$12,IF(C34="Int",'Personal File'!$C$13,IF(C34="Wis",'Personal File'!$C$14,IF(C34="Cha",'Personal File'!$C$15))))))</f>
        <v>+1</v>
      </c>
      <c r="E34" s="148" t="str">
        <f t="shared" si="0"/>
        <v>Int (+1)</v>
      </c>
      <c r="F34" s="110" t="s">
        <v>71</v>
      </c>
      <c r="G34" s="110">
        <f>B34+MID(E34,6,2)+F34</f>
        <v>5</v>
      </c>
      <c r="H34" s="230"/>
    </row>
    <row r="35" spans="1:8" ht="16.5">
      <c r="A35" s="142" t="s">
        <v>66</v>
      </c>
      <c r="B35" s="132">
        <v>0</v>
      </c>
      <c r="C35" s="143" t="s">
        <v>41</v>
      </c>
      <c r="D35" s="144" t="str">
        <f>IF(C35="Str",'Personal File'!$C$10,IF(C35="Dex",'Personal File'!$C$11,IF(C35="Con",'Personal File'!$C$12,IF(C35="Int",'Personal File'!$C$13,IF(C35="Wis",'Personal File'!$C$14,IF(C35="Cha",'Personal File'!$C$15))))))</f>
        <v>-1</v>
      </c>
      <c r="E35" s="144" t="str">
        <f t="shared" si="0"/>
        <v>Wis (-1)</v>
      </c>
      <c r="F35" s="133" t="s">
        <v>143</v>
      </c>
      <c r="G35" s="133">
        <f>B35+MID(E35,6,2)+F35</f>
        <v>7</v>
      </c>
      <c r="H35" s="232"/>
    </row>
    <row r="36" spans="1:8" ht="16.5">
      <c r="A36" s="224" t="s">
        <v>116</v>
      </c>
      <c r="B36" s="94">
        <v>0</v>
      </c>
      <c r="C36" s="226" t="s">
        <v>41</v>
      </c>
      <c r="D36" s="228" t="str">
        <f>IF(C36="Str",'Personal File'!$C$10,IF(C36="Dex",'Personal File'!$C$11,IF(C36="Con",'Personal File'!$C$12,IF(C36="Int",'Personal File'!$C$13,IF(C36="Wis",'Personal File'!$C$14,IF(C36="Cha",'Personal File'!$C$15))))))</f>
        <v>-1</v>
      </c>
      <c r="E36" s="228" t="str">
        <f t="shared" si="0"/>
        <v>Wis (-1)</v>
      </c>
      <c r="F36" s="97" t="s">
        <v>71</v>
      </c>
      <c r="G36" s="97">
        <f>B35+MID(E36,6,2)+F36</f>
        <v>-1</v>
      </c>
      <c r="H36" s="98"/>
    </row>
    <row r="37" spans="1:8" ht="16.5">
      <c r="A37" s="139" t="s">
        <v>29</v>
      </c>
      <c r="B37" s="132">
        <v>0</v>
      </c>
      <c r="C37" s="140" t="s">
        <v>43</v>
      </c>
      <c r="D37" s="141" t="str">
        <f>IF(C37="Str",'Personal File'!$C$10,IF(C37="Dex",'Personal File'!$C$11,IF(C37="Con",'Personal File'!$C$12,IF(C37="Int",'Personal File'!$C$13,IF(C37="Wis",'Personal File'!$C$14,IF(C37="Cha",'Personal File'!$C$15))))))</f>
        <v>+1</v>
      </c>
      <c r="E37" s="141" t="str">
        <f t="shared" si="0"/>
        <v>Str (+1)</v>
      </c>
      <c r="F37" s="133" t="s">
        <v>71</v>
      </c>
      <c r="G37" s="133">
        <f>B37+MID(E37,6,2)+F37</f>
        <v>1</v>
      </c>
      <c r="H37" s="134"/>
    </row>
    <row r="38" spans="1:8" ht="16.5">
      <c r="A38" s="204" t="s">
        <v>67</v>
      </c>
      <c r="B38" s="198">
        <v>0</v>
      </c>
      <c r="C38" s="205" t="s">
        <v>42</v>
      </c>
      <c r="D38" s="206" t="str">
        <f>IF(C38="Str",'Personal File'!$C$10,IF(C38="Dex",'Personal File'!$C$11,IF(C38="Con",'Personal File'!$C$12,IF(C38="Int",'Personal File'!$C$13,IF(C38="Wis",'Personal File'!$C$14,IF(C38="Cha",'Personal File'!$C$15))))))</f>
        <v>+0</v>
      </c>
      <c r="E38" s="206" t="str">
        <f t="shared" si="0"/>
        <v>Dex (+0)</v>
      </c>
      <c r="F38" s="199" t="s">
        <v>71</v>
      </c>
      <c r="G38" s="88">
        <v>0</v>
      </c>
      <c r="H38" s="200"/>
    </row>
    <row r="39" spans="1:8" ht="16.5">
      <c r="A39" s="90" t="s">
        <v>68</v>
      </c>
      <c r="B39" s="84">
        <v>0</v>
      </c>
      <c r="C39" s="91" t="s">
        <v>38</v>
      </c>
      <c r="D39" s="92" t="str">
        <f>IF(C39="Str",'Personal File'!$C$10,IF(C39="Dex",'Personal File'!$C$11,IF(C39="Con",'Personal File'!$C$12,IF(C39="Int",'Personal File'!$C$13,IF(C39="Wis",'Personal File'!$C$14,IF(C39="Cha",'Personal File'!$C$15))))))</f>
        <v>-1</v>
      </c>
      <c r="E39" s="92" t="str">
        <f t="shared" si="0"/>
        <v>Cha (-1)</v>
      </c>
      <c r="F39" s="87" t="s">
        <v>71</v>
      </c>
      <c r="G39" s="88">
        <v>0</v>
      </c>
      <c r="H39" s="89"/>
    </row>
    <row r="40" spans="1:8" ht="17.25" thickBot="1">
      <c r="A40" s="223" t="s">
        <v>69</v>
      </c>
      <c r="B40" s="103">
        <v>0</v>
      </c>
      <c r="C40" s="225" t="s">
        <v>42</v>
      </c>
      <c r="D40" s="227" t="str">
        <f>IF(C40="Str",'Personal File'!$C$10,IF(C40="Dex",'Personal File'!$C$11,IF(C40="Con",'Personal File'!$C$12,IF(C40="Int",'Personal File'!$C$13,IF(C40="Wis",'Personal File'!$C$14,IF(C40="Cha",'Personal File'!$C$15))))))</f>
        <v>+0</v>
      </c>
      <c r="E40" s="227" t="str">
        <f t="shared" si="0"/>
        <v>Dex (+0)</v>
      </c>
      <c r="F40" s="104" t="s">
        <v>71</v>
      </c>
      <c r="G40" s="104">
        <f>B40+MID(E40,6,2)+F40</f>
        <v>0</v>
      </c>
      <c r="H40" s="105"/>
    </row>
    <row r="41" spans="1:8" ht="16.5" thickTop="1">
      <c r="B41" s="128"/>
    </row>
    <row r="42" spans="1:8">
      <c r="B42" s="128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75"/>
  <cols>
    <col min="1" max="1" width="6.25" style="38" bestFit="1" customWidth="1"/>
    <col min="2" max="2" width="4.125" style="38" bestFit="1" customWidth="1"/>
    <col min="3" max="3" width="6.125" style="38" bestFit="1" customWidth="1"/>
    <col min="4" max="4" width="6.375" style="38" bestFit="1" customWidth="1"/>
    <col min="5" max="5" width="2" style="38" customWidth="1"/>
    <col min="6" max="6" width="20.25" style="49" bestFit="1" customWidth="1"/>
    <col min="7" max="7" width="2.125" style="49" customWidth="1"/>
    <col min="8" max="8" width="38.5" style="49" customWidth="1"/>
    <col min="9" max="9" width="13.25" style="48" customWidth="1"/>
    <col min="10" max="10" width="13.25" style="38" customWidth="1"/>
    <col min="11" max="16384" width="13" style="38"/>
  </cols>
  <sheetData>
    <row r="1" spans="1:9" ht="24.75" thickTop="1" thickBot="1">
      <c r="A1" s="242" t="s">
        <v>149</v>
      </c>
      <c r="B1" s="243"/>
      <c r="C1" s="243"/>
      <c r="D1" s="244"/>
      <c r="F1" s="127" t="s">
        <v>80</v>
      </c>
      <c r="G1" s="38"/>
      <c r="H1" s="154" t="s">
        <v>90</v>
      </c>
      <c r="I1" s="38"/>
    </row>
    <row r="2" spans="1:9" ht="17.25" thickTop="1">
      <c r="A2" s="245" t="s">
        <v>150</v>
      </c>
      <c r="B2" s="246" t="s">
        <v>151</v>
      </c>
      <c r="C2" s="246" t="s">
        <v>152</v>
      </c>
      <c r="D2" s="247" t="s">
        <v>153</v>
      </c>
      <c r="F2" s="155" t="s">
        <v>81</v>
      </c>
      <c r="G2" s="38"/>
      <c r="H2" s="156" t="s">
        <v>145</v>
      </c>
      <c r="I2" s="38"/>
    </row>
    <row r="3" spans="1:9" ht="16.5">
      <c r="A3" s="248">
        <v>0</v>
      </c>
      <c r="B3" s="249">
        <v>13</v>
      </c>
      <c r="C3" s="249">
        <v>3</v>
      </c>
      <c r="D3" s="250">
        <v>0</v>
      </c>
      <c r="F3" s="126" t="s">
        <v>147</v>
      </c>
      <c r="G3" s="38"/>
      <c r="H3" s="238" t="s">
        <v>144</v>
      </c>
      <c r="I3" s="38"/>
    </row>
    <row r="4" spans="1:9" ht="17.25" thickBot="1">
      <c r="A4" s="248">
        <v>1</v>
      </c>
      <c r="B4" s="249">
        <v>14</v>
      </c>
      <c r="C4" s="249">
        <v>2</v>
      </c>
      <c r="D4" s="250">
        <v>0</v>
      </c>
      <c r="F4" s="157">
        <f>RIGHT(F3,1)+'Personal File'!C12</f>
        <v>2</v>
      </c>
      <c r="G4" s="38"/>
      <c r="H4" s="239" t="s">
        <v>135</v>
      </c>
      <c r="I4" s="38"/>
    </row>
    <row r="5" spans="1:9" ht="16.5">
      <c r="A5" s="254">
        <v>2</v>
      </c>
      <c r="B5" s="255">
        <v>15</v>
      </c>
      <c r="C5" s="255">
        <v>0</v>
      </c>
      <c r="D5" s="256">
        <v>0</v>
      </c>
      <c r="F5" s="158" t="s">
        <v>82</v>
      </c>
      <c r="G5" s="38"/>
      <c r="H5" s="239" t="s">
        <v>136</v>
      </c>
      <c r="I5" s="38"/>
    </row>
    <row r="6" spans="1:9" ht="16.5">
      <c r="A6" s="254">
        <v>3</v>
      </c>
      <c r="B6" s="255">
        <v>16</v>
      </c>
      <c r="C6" s="255">
        <v>0</v>
      </c>
      <c r="D6" s="256">
        <v>0</v>
      </c>
      <c r="F6" s="126" t="s">
        <v>148</v>
      </c>
      <c r="G6" s="38"/>
      <c r="H6" s="239" t="s">
        <v>137</v>
      </c>
      <c r="I6" s="38"/>
    </row>
    <row r="7" spans="1:9" ht="17.25" thickBot="1">
      <c r="A7" s="254">
        <v>4</v>
      </c>
      <c r="B7" s="255">
        <v>17</v>
      </c>
      <c r="C7" s="255">
        <v>0</v>
      </c>
      <c r="D7" s="256">
        <v>0</v>
      </c>
      <c r="F7" s="159">
        <f>RIGHT(F6,1)+'Personal File'!C11</f>
        <v>0</v>
      </c>
      <c r="G7" s="38"/>
      <c r="H7" s="156" t="s">
        <v>132</v>
      </c>
      <c r="I7" s="38"/>
    </row>
    <row r="8" spans="1:9" ht="17.25" thickBot="1">
      <c r="A8" s="251">
        <v>5</v>
      </c>
      <c r="B8" s="252">
        <v>18</v>
      </c>
      <c r="C8" s="252">
        <v>0</v>
      </c>
      <c r="D8" s="253">
        <v>0</v>
      </c>
      <c r="F8" s="160" t="s">
        <v>83</v>
      </c>
      <c r="G8" s="38"/>
      <c r="H8" s="239" t="s">
        <v>138</v>
      </c>
      <c r="I8" s="38"/>
    </row>
    <row r="9" spans="1:9" ht="17.25" thickTop="1">
      <c r="F9" s="126" t="s">
        <v>147</v>
      </c>
      <c r="G9" s="38"/>
      <c r="H9" s="239" t="s">
        <v>139</v>
      </c>
      <c r="I9" s="38"/>
    </row>
    <row r="10" spans="1:9" ht="17.25" thickBot="1">
      <c r="F10" s="161">
        <f>RIGHT(F9,1)+'Personal File'!C14</f>
        <v>1</v>
      </c>
      <c r="G10" s="38"/>
      <c r="H10" s="239" t="s">
        <v>140</v>
      </c>
      <c r="I10" s="38"/>
    </row>
    <row r="11" spans="1:9" ht="18" thickTop="1" thickBot="1">
      <c r="F11" s="38"/>
      <c r="G11" s="38"/>
      <c r="H11" s="156" t="s">
        <v>133</v>
      </c>
      <c r="I11" s="38"/>
    </row>
    <row r="12" spans="1:9" ht="20.25" thickTop="1" thickBot="1">
      <c r="F12" s="162" t="s">
        <v>91</v>
      </c>
      <c r="H12" s="156" t="s">
        <v>134</v>
      </c>
      <c r="I12" s="38"/>
    </row>
    <row r="13" spans="1:9" ht="16.5">
      <c r="F13" s="163" t="s">
        <v>130</v>
      </c>
      <c r="H13" s="156" t="s">
        <v>141</v>
      </c>
    </row>
    <row r="14" spans="1:9" ht="17.25" thickBot="1">
      <c r="F14" s="164" t="s">
        <v>106</v>
      </c>
      <c r="H14" s="240" t="s">
        <v>142</v>
      </c>
    </row>
    <row r="15" spans="1:9" ht="16.5" thickTop="1">
      <c r="G15" s="165"/>
    </row>
    <row r="16" spans="1:9">
      <c r="F16" s="23"/>
    </row>
  </sheetData>
  <phoneticPr fontId="0" type="noConversion"/>
  <conditionalFormatting sqref="D3:D8">
    <cfRule type="cellIs" dxfId="0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showGridLines="0" workbookViewId="0"/>
  </sheetViews>
  <sheetFormatPr defaultColWidth="13" defaultRowHeight="15.75"/>
  <cols>
    <col min="1" max="1" width="22" style="32" customWidth="1"/>
    <col min="2" max="2" width="8.625" style="32" customWidth="1"/>
    <col min="3" max="3" width="6.125" style="32" customWidth="1"/>
    <col min="4" max="4" width="8.25" style="32" customWidth="1"/>
    <col min="5" max="5" width="8.375" style="32" customWidth="1"/>
    <col min="6" max="6" width="8.375" style="32" bestFit="1" customWidth="1"/>
    <col min="7" max="7" width="5.625" style="32" customWidth="1"/>
    <col min="8" max="8" width="26.625" style="32" customWidth="1"/>
    <col min="9" max="16384" width="13" style="1"/>
  </cols>
  <sheetData>
    <row r="1" spans="1:8" ht="24" thickBot="1">
      <c r="A1" s="25" t="s">
        <v>30</v>
      </c>
      <c r="B1" s="25"/>
      <c r="C1" s="25"/>
      <c r="D1" s="25"/>
      <c r="E1" s="25"/>
      <c r="F1" s="25"/>
      <c r="G1" s="25"/>
      <c r="H1" s="25"/>
    </row>
    <row r="2" spans="1:8" ht="17.25" thickTop="1" thickBot="1">
      <c r="A2" s="50" t="s">
        <v>8</v>
      </c>
      <c r="B2" s="51" t="s">
        <v>9</v>
      </c>
      <c r="C2" s="51" t="s">
        <v>33</v>
      </c>
      <c r="D2" s="51" t="s">
        <v>34</v>
      </c>
      <c r="E2" s="52" t="s">
        <v>79</v>
      </c>
      <c r="F2" s="51" t="s">
        <v>31</v>
      </c>
      <c r="G2" s="51" t="s">
        <v>35</v>
      </c>
      <c r="H2" s="53" t="s">
        <v>7</v>
      </c>
    </row>
    <row r="3" spans="1:8">
      <c r="A3" s="229"/>
      <c r="B3" s="26"/>
      <c r="C3" s="125"/>
      <c r="D3" s="39"/>
      <c r="E3" s="39"/>
      <c r="F3" s="145"/>
      <c r="G3" s="27"/>
      <c r="H3" s="28"/>
    </row>
    <row r="4" spans="1:8" ht="16.5" thickBot="1">
      <c r="A4" s="192"/>
      <c r="B4" s="124"/>
      <c r="C4" s="193"/>
      <c r="D4" s="124"/>
      <c r="E4" s="30"/>
      <c r="F4" s="124"/>
      <c r="G4" s="122"/>
      <c r="H4" s="123"/>
    </row>
    <row r="5" spans="1:8" ht="6" customHeight="1" thickTop="1" thickBot="1"/>
    <row r="6" spans="1:8" ht="17.25" thickTop="1" thickBot="1">
      <c r="A6" s="50" t="s">
        <v>11</v>
      </c>
      <c r="B6" s="51" t="s">
        <v>12</v>
      </c>
      <c r="C6" s="51" t="s">
        <v>33</v>
      </c>
      <c r="D6" s="51" t="s">
        <v>34</v>
      </c>
      <c r="E6" s="52" t="s">
        <v>79</v>
      </c>
      <c r="F6" s="51" t="s">
        <v>13</v>
      </c>
      <c r="G6" s="51" t="s">
        <v>35</v>
      </c>
      <c r="H6" s="53" t="s">
        <v>7</v>
      </c>
    </row>
    <row r="7" spans="1:8" ht="16.5" thickBot="1">
      <c r="A7" s="29"/>
      <c r="B7" s="30"/>
      <c r="C7" s="62"/>
      <c r="D7" s="62"/>
      <c r="E7" s="30"/>
      <c r="F7" s="62"/>
      <c r="G7" s="33"/>
      <c r="H7" s="31"/>
    </row>
    <row r="8" spans="1:8" ht="6" customHeight="1" thickTop="1" thickBot="1">
      <c r="D8" s="34"/>
      <c r="E8" s="34"/>
      <c r="G8" s="35"/>
    </row>
    <row r="9" spans="1:8" ht="17.25" thickTop="1" thickBot="1">
      <c r="A9" s="50" t="s">
        <v>84</v>
      </c>
      <c r="B9" s="51" t="s">
        <v>24</v>
      </c>
      <c r="C9" s="51" t="s">
        <v>42</v>
      </c>
      <c r="D9" s="51" t="s">
        <v>99</v>
      </c>
      <c r="E9" s="51" t="s">
        <v>100</v>
      </c>
      <c r="F9" s="51" t="s">
        <v>101</v>
      </c>
      <c r="G9" s="51" t="s">
        <v>35</v>
      </c>
      <c r="H9" s="53" t="s">
        <v>7</v>
      </c>
    </row>
    <row r="10" spans="1:8">
      <c r="A10" s="231"/>
      <c r="B10" s="36"/>
      <c r="C10" s="36"/>
      <c r="D10" s="36"/>
      <c r="E10" s="191"/>
      <c r="F10" s="36"/>
      <c r="G10" s="75"/>
      <c r="H10" s="118"/>
    </row>
    <row r="11" spans="1:8" ht="16.5" thickBot="1">
      <c r="A11" s="29"/>
      <c r="B11" s="30"/>
      <c r="C11" s="30"/>
      <c r="D11" s="30"/>
      <c r="E11" s="30"/>
      <c r="F11" s="30"/>
      <c r="G11" s="33"/>
      <c r="H11" s="31"/>
    </row>
    <row r="12" spans="1:8" ht="6.75" customHeight="1" thickTop="1" thickBot="1"/>
    <row r="13" spans="1:8" ht="17.25" thickTop="1" thickBot="1">
      <c r="A13" s="37" t="s">
        <v>14</v>
      </c>
      <c r="B13" s="35">
        <f>SUM(G3:G14)</f>
        <v>0</v>
      </c>
      <c r="D13" s="54" t="s">
        <v>85</v>
      </c>
      <c r="E13" s="55"/>
      <c r="F13" s="56" t="s">
        <v>10</v>
      </c>
      <c r="G13" s="51" t="s">
        <v>35</v>
      </c>
      <c r="H13" s="53" t="s">
        <v>7</v>
      </c>
    </row>
    <row r="14" spans="1:8" ht="16.5" thickBot="1">
      <c r="A14" s="37"/>
      <c r="B14" s="35"/>
      <c r="D14" s="119"/>
      <c r="E14" s="120"/>
      <c r="F14" s="121"/>
      <c r="G14" s="122"/>
      <c r="H14" s="123"/>
    </row>
    <row r="15" spans="1:8" ht="16.5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workbookViewId="0"/>
  </sheetViews>
  <sheetFormatPr defaultColWidth="13" defaultRowHeight="15.75"/>
  <cols>
    <col min="1" max="1" width="24.25" style="32" customWidth="1"/>
    <col min="2" max="2" width="5.625" style="35" bestFit="1" customWidth="1"/>
    <col min="3" max="4" width="26.625" style="1" customWidth="1"/>
    <col min="5" max="16384" width="13" style="1"/>
  </cols>
  <sheetData>
    <row r="1" spans="1:4" ht="24" thickBot="1">
      <c r="A1" s="25" t="s">
        <v>92</v>
      </c>
      <c r="B1" s="169"/>
      <c r="C1" s="25"/>
      <c r="D1" s="25"/>
    </row>
    <row r="2" spans="1:4" s="32" customFormat="1" ht="16.5" thickBot="1">
      <c r="A2" s="170" t="s">
        <v>93</v>
      </c>
      <c r="B2" s="171" t="s">
        <v>94</v>
      </c>
      <c r="C2" s="172" t="s">
        <v>95</v>
      </c>
      <c r="D2" s="173" t="s">
        <v>96</v>
      </c>
    </row>
    <row r="3" spans="1:4">
      <c r="A3" s="174"/>
      <c r="B3" s="175"/>
      <c r="C3" s="176"/>
      <c r="D3" s="177"/>
    </row>
    <row r="4" spans="1:4">
      <c r="A4" s="174"/>
      <c r="B4" s="175"/>
      <c r="C4" s="176"/>
      <c r="D4" s="177"/>
    </row>
    <row r="5" spans="1:4">
      <c r="A5" s="178"/>
      <c r="B5" s="179"/>
      <c r="C5" s="180"/>
      <c r="D5" s="181"/>
    </row>
    <row r="6" spans="1:4" ht="16.5" thickBot="1">
      <c r="A6" s="182"/>
      <c r="B6" s="183"/>
      <c r="C6" s="184"/>
      <c r="D6" s="185"/>
    </row>
    <row r="7" spans="1:4" ht="24.75" thickTop="1" thickBot="1">
      <c r="A7" s="25" t="s">
        <v>97</v>
      </c>
      <c r="B7" s="186"/>
      <c r="C7" s="25"/>
      <c r="D7" s="187"/>
    </row>
    <row r="8" spans="1:4" ht="16.5" thickBot="1">
      <c r="A8" s="170" t="s">
        <v>93</v>
      </c>
      <c r="B8" s="171" t="s">
        <v>94</v>
      </c>
      <c r="C8" s="172" t="s">
        <v>95</v>
      </c>
      <c r="D8" s="173" t="s">
        <v>96</v>
      </c>
    </row>
    <row r="9" spans="1:4">
      <c r="A9" s="174"/>
      <c r="B9" s="189"/>
      <c r="C9" s="176"/>
      <c r="D9" s="177"/>
    </row>
    <row r="10" spans="1:4">
      <c r="A10" s="174"/>
      <c r="B10" s="189"/>
      <c r="C10" s="176"/>
      <c r="D10" s="177"/>
    </row>
    <row r="11" spans="1:4">
      <c r="A11" s="174"/>
      <c r="B11" s="189"/>
      <c r="C11" s="176"/>
      <c r="D11" s="177"/>
    </row>
    <row r="12" spans="1:4">
      <c r="A12" s="174"/>
      <c r="B12" s="189"/>
      <c r="C12" s="176"/>
      <c r="D12" s="177"/>
    </row>
    <row r="13" spans="1:4">
      <c r="A13" s="174"/>
      <c r="B13" s="189"/>
      <c r="C13" s="176"/>
      <c r="D13" s="177"/>
    </row>
    <row r="14" spans="1:4">
      <c r="A14" s="174"/>
      <c r="B14" s="189"/>
      <c r="C14" s="176"/>
      <c r="D14" s="177"/>
    </row>
    <row r="15" spans="1:4">
      <c r="A15" s="174"/>
      <c r="B15" s="189"/>
      <c r="C15" s="176"/>
      <c r="D15" s="177"/>
    </row>
    <row r="16" spans="1:4">
      <c r="A16" s="174"/>
      <c r="B16" s="189"/>
      <c r="C16" s="176"/>
      <c r="D16" s="177"/>
    </row>
    <row r="17" spans="1:4">
      <c r="A17" s="174"/>
      <c r="B17" s="189"/>
      <c r="C17" s="176"/>
      <c r="D17" s="177"/>
    </row>
    <row r="18" spans="1:4" ht="16.5" thickBot="1">
      <c r="A18" s="182"/>
      <c r="B18" s="183"/>
      <c r="C18" s="184"/>
      <c r="D18" s="185"/>
    </row>
    <row r="19" spans="1:4" ht="24.75" thickTop="1" thickBot="1">
      <c r="A19" s="22" t="s">
        <v>98</v>
      </c>
      <c r="B19" s="35">
        <f>SUM(B3:B18)</f>
        <v>0</v>
      </c>
      <c r="C19" s="188" t="s">
        <v>110</v>
      </c>
      <c r="D19" s="187"/>
    </row>
    <row r="20" spans="1:4" s="32" customFormat="1" ht="16.5" thickBot="1">
      <c r="A20" s="170" t="s">
        <v>93</v>
      </c>
      <c r="B20" s="171" t="s">
        <v>94</v>
      </c>
      <c r="C20" s="172" t="s">
        <v>95</v>
      </c>
      <c r="D20" s="173" t="s">
        <v>96</v>
      </c>
    </row>
    <row r="21" spans="1:4">
      <c r="A21" s="174"/>
      <c r="B21" s="175"/>
      <c r="C21" s="218"/>
      <c r="D21" s="219"/>
    </row>
    <row r="22" spans="1:4">
      <c r="A22" s="174"/>
      <c r="B22" s="175"/>
      <c r="C22" s="218"/>
      <c r="D22" s="219"/>
    </row>
    <row r="23" spans="1:4">
      <c r="A23" s="174"/>
      <c r="B23" s="175"/>
      <c r="C23" s="218"/>
      <c r="D23" s="219"/>
    </row>
    <row r="24" spans="1:4">
      <c r="A24" s="174"/>
      <c r="B24" s="175"/>
      <c r="C24" s="218"/>
      <c r="D24" s="219"/>
    </row>
    <row r="25" spans="1:4">
      <c r="A25" s="174"/>
      <c r="B25" s="175"/>
      <c r="C25" s="218"/>
      <c r="D25" s="219"/>
    </row>
    <row r="26" spans="1:4" ht="16.5" thickBot="1">
      <c r="A26" s="182"/>
      <c r="B26" s="183"/>
      <c r="C26" s="220"/>
      <c r="D26" s="221"/>
    </row>
    <row r="27" spans="1:4" ht="24" thickTop="1">
      <c r="A27" s="22" t="s">
        <v>131</v>
      </c>
      <c r="B27" s="35">
        <f>SUM(B21:B26)</f>
        <v>0</v>
      </c>
      <c r="C27" s="188"/>
      <c r="D27" s="187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Feats</vt:lpstr>
      <vt:lpstr>Martial</vt:lpstr>
      <vt:lpstr>Equipment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2008</dc:creator>
  <cp:lastModifiedBy>Owner</cp:lastModifiedBy>
  <cp:lastPrinted>2007-08-17T04:53:18Z</cp:lastPrinted>
  <dcterms:created xsi:type="dcterms:W3CDTF">2000-10-24T15:39:59Z</dcterms:created>
  <dcterms:modified xsi:type="dcterms:W3CDTF">2011-06-01T01:14:21Z</dcterms:modified>
</cp:coreProperties>
</file>