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5" yWindow="45" windowWidth="11910" windowHeight="10665" tabRatio="638"/>
  </bookViews>
  <sheets>
    <sheet name="Personal File" sheetId="4" r:id="rId1"/>
    <sheet name="Skills" sheetId="15" r:id="rId2"/>
    <sheet name="Spells" sheetId="21" r:id="rId3"/>
    <sheet name="Feats" sheetId="20" r:id="rId4"/>
    <sheet name="Martial" sheetId="6" r:id="rId5"/>
    <sheet name="Equipment" sheetId="19" r:id="rId6"/>
  </sheets>
  <definedNames>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0">'Personal File'!$A$1:$H$25</definedName>
    <definedName name="_xlnm.Print_Area" localSheetId="1">Skills!$A$1:$K$26</definedName>
    <definedName name="_xlnm.Print_Area" localSheetId="2">Spells!$A$1:$I$26</definedName>
  </definedNames>
  <calcPr calcId="145621"/>
</workbook>
</file>

<file path=xl/calcChain.xml><?xml version="1.0" encoding="utf-8"?>
<calcChain xmlns="http://schemas.openxmlformats.org/spreadsheetml/2006/main">
  <c r="C16" i="4" l="1"/>
  <c r="C15" i="4"/>
  <c r="C14" i="4"/>
  <c r="C13" i="4"/>
  <c r="C12" i="4"/>
  <c r="C11" i="4"/>
  <c r="H40" i="15" l="1"/>
  <c r="H39" i="15"/>
  <c r="I39" i="15" s="1"/>
  <c r="H38" i="15"/>
  <c r="H37" i="15"/>
  <c r="H36" i="15"/>
  <c r="H35" i="15"/>
  <c r="H34" i="15"/>
  <c r="I34" i="15" s="1"/>
  <c r="H33" i="15"/>
  <c r="I33" i="15" s="1"/>
  <c r="H32" i="15"/>
  <c r="I32" i="15" s="1"/>
  <c r="H31" i="15"/>
  <c r="H30" i="15"/>
  <c r="H29" i="15"/>
  <c r="H28" i="15"/>
  <c r="I28" i="15" s="1"/>
  <c r="H27" i="15"/>
  <c r="H26" i="15"/>
  <c r="I26" i="15" s="1"/>
  <c r="H25" i="15"/>
  <c r="H24" i="15"/>
  <c r="H23" i="15"/>
  <c r="H22" i="15"/>
  <c r="I22" i="15" s="1"/>
  <c r="H21" i="15"/>
  <c r="I21" i="15" s="1"/>
  <c r="H20" i="15"/>
  <c r="H19" i="15"/>
  <c r="H18" i="15"/>
  <c r="H17" i="15"/>
  <c r="H16" i="15"/>
  <c r="H15" i="15"/>
  <c r="H14" i="15"/>
  <c r="H13" i="15"/>
  <c r="H12" i="15"/>
  <c r="H11" i="15"/>
  <c r="I11" i="15" s="1"/>
  <c r="H10" i="15"/>
  <c r="H9" i="15"/>
  <c r="I9" i="15" s="1"/>
  <c r="H8" i="15"/>
  <c r="H7" i="15"/>
  <c r="H6" i="15"/>
  <c r="H5" i="15"/>
  <c r="H4" i="15"/>
  <c r="H3" i="15"/>
  <c r="E4" i="4" l="1"/>
  <c r="C15" i="20" l="1"/>
  <c r="C16" i="20"/>
  <c r="C17" i="20"/>
  <c r="C18" i="20"/>
  <c r="C19" i="20"/>
  <c r="C20" i="20"/>
  <c r="C11" i="20"/>
  <c r="C12" i="20"/>
  <c r="C13" i="20"/>
  <c r="C14" i="20"/>
  <c r="C7" i="4" l="1"/>
  <c r="C3" i="20" l="1"/>
  <c r="C4" i="20"/>
  <c r="C5" i="20"/>
  <c r="C6" i="20"/>
  <c r="C7" i="20"/>
  <c r="C8" i="20"/>
  <c r="C9" i="20"/>
  <c r="C10" i="20"/>
  <c r="H8" i="6" l="1"/>
  <c r="H9" i="6"/>
  <c r="H3" i="6"/>
  <c r="H4" i="6"/>
  <c r="H5" i="6"/>
  <c r="B41" i="15" l="1"/>
  <c r="E15" i="4"/>
  <c r="D22" i="15" l="1"/>
  <c r="E22" i="15" s="1"/>
  <c r="E16" i="4"/>
  <c r="C9" i="4"/>
  <c r="C8" i="4"/>
  <c r="D38" i="15"/>
  <c r="E38" i="15" s="1"/>
  <c r="G38" i="15" s="1"/>
  <c r="I38" i="15" s="1"/>
  <c r="D16" i="15"/>
  <c r="E16" i="15" s="1"/>
  <c r="G16" i="15" s="1"/>
  <c r="I16" i="15" s="1"/>
  <c r="B16" i="19"/>
  <c r="B15" i="6"/>
  <c r="D34" i="15"/>
  <c r="E34" i="15" s="1"/>
  <c r="D23" i="15"/>
  <c r="E23" i="15" s="1"/>
  <c r="G23" i="15" s="1"/>
  <c r="I23" i="15" s="1"/>
  <c r="D21" i="15"/>
  <c r="E21" i="15" s="1"/>
  <c r="D36" i="15"/>
  <c r="E36" i="15" s="1"/>
  <c r="G36" i="15" s="1"/>
  <c r="I36" i="15" s="1"/>
  <c r="D33" i="15"/>
  <c r="E33" i="15" s="1"/>
  <c r="B23" i="19"/>
  <c r="D28" i="15"/>
  <c r="E28" i="15" s="1"/>
  <c r="D35" i="15"/>
  <c r="E35" i="15" s="1"/>
  <c r="G35" i="15" s="1"/>
  <c r="I35" i="15" s="1"/>
  <c r="D37" i="15"/>
  <c r="E37" i="15" s="1"/>
  <c r="G37" i="15" s="1"/>
  <c r="I37" i="15" s="1"/>
  <c r="D30" i="15"/>
  <c r="E30" i="15" s="1"/>
  <c r="G30" i="15" s="1"/>
  <c r="I30" i="15" s="1"/>
  <c r="D39" i="15"/>
  <c r="E39" i="15" s="1"/>
  <c r="D26" i="15"/>
  <c r="E26" i="15" s="1"/>
  <c r="D32" i="15"/>
  <c r="E32" i="15" s="1"/>
  <c r="D11" i="15"/>
  <c r="E11" i="15" s="1"/>
  <c r="D9" i="15"/>
  <c r="E9" i="15" s="1"/>
  <c r="D40" i="15"/>
  <c r="E40" i="15" s="1"/>
  <c r="G40" i="15" s="1"/>
  <c r="I40" i="15" s="1"/>
  <c r="D31" i="15"/>
  <c r="E31" i="15" s="1"/>
  <c r="G31" i="15" s="1"/>
  <c r="I31" i="15" s="1"/>
  <c r="D29" i="15"/>
  <c r="E29" i="15" s="1"/>
  <c r="G29" i="15" s="1"/>
  <c r="I29" i="15" s="1"/>
  <c r="D27" i="15"/>
  <c r="E27" i="15" s="1"/>
  <c r="G27" i="15" s="1"/>
  <c r="I27" i="15" s="1"/>
  <c r="D25" i="15"/>
  <c r="E25" i="15" s="1"/>
  <c r="G25" i="15" s="1"/>
  <c r="I25" i="15" s="1"/>
  <c r="D24" i="15"/>
  <c r="E24" i="15" s="1"/>
  <c r="G24" i="15" s="1"/>
  <c r="I24" i="15" s="1"/>
  <c r="D20" i="15"/>
  <c r="E20" i="15" s="1"/>
  <c r="G20" i="15" s="1"/>
  <c r="I20" i="15" s="1"/>
  <c r="D19" i="15"/>
  <c r="E19" i="15" s="1"/>
  <c r="G19" i="15" s="1"/>
  <c r="I19" i="15" s="1"/>
  <c r="D18" i="15"/>
  <c r="E18" i="15" s="1"/>
  <c r="G18" i="15" s="1"/>
  <c r="I18" i="15" s="1"/>
  <c r="D17" i="15"/>
  <c r="E17" i="15" s="1"/>
  <c r="G17" i="15" s="1"/>
  <c r="I17" i="15" s="1"/>
  <c r="D15" i="15"/>
  <c r="E15" i="15" s="1"/>
  <c r="G15" i="15" s="1"/>
  <c r="I15" i="15" s="1"/>
  <c r="D14" i="15"/>
  <c r="E14" i="15" s="1"/>
  <c r="G14" i="15" s="1"/>
  <c r="I14" i="15" s="1"/>
  <c r="D13" i="15"/>
  <c r="E13" i="15" s="1"/>
  <c r="G13" i="15" s="1"/>
  <c r="I13" i="15" s="1"/>
  <c r="D12" i="15"/>
  <c r="E12" i="15" s="1"/>
  <c r="G12" i="15" s="1"/>
  <c r="I12" i="15" s="1"/>
  <c r="D10" i="15"/>
  <c r="E10" i="15" s="1"/>
  <c r="G10" i="15" s="1"/>
  <c r="I10" i="15" s="1"/>
  <c r="D8" i="15"/>
  <c r="E8" i="15" s="1"/>
  <c r="G8" i="15" s="1"/>
  <c r="I8" i="15" s="1"/>
  <c r="D7" i="15"/>
  <c r="E7" i="15" s="1"/>
  <c r="G7" i="15" s="1"/>
  <c r="I7" i="15" s="1"/>
  <c r="D6" i="15"/>
  <c r="E6" i="15" s="1"/>
  <c r="G6" i="15" s="1"/>
  <c r="I6" i="15" s="1"/>
  <c r="D5" i="15"/>
  <c r="E5" i="15" s="1"/>
  <c r="G5" i="15" s="1"/>
  <c r="I5" i="15" s="1"/>
  <c r="D4" i="15"/>
  <c r="E4" i="15" s="1"/>
  <c r="G4" i="15" s="1"/>
  <c r="I4" i="15" s="1"/>
  <c r="D3" i="15"/>
  <c r="E3" i="15" s="1"/>
  <c r="G3" i="15" s="1"/>
  <c r="I3" i="15" s="1"/>
  <c r="E12" i="4" l="1"/>
</calcChain>
</file>

<file path=xl/comments1.xml><?xml version="1.0" encoding="utf-8"?>
<comments xmlns="http://schemas.openxmlformats.org/spreadsheetml/2006/main">
  <authors>
    <author>Alexis Álvarez</author>
  </authors>
  <commentList>
    <comment ref="C3" authorId="0">
      <text>
        <r>
          <rPr>
            <sz val="12"/>
            <color indexed="81"/>
            <rFont val="Times New Roman"/>
            <family val="1"/>
          </rPr>
          <t>Dugmaren Brightmantle</t>
        </r>
      </text>
    </comment>
    <comment ref="E11" authorId="0">
      <text>
        <r>
          <rPr>
            <sz val="12"/>
            <color indexed="81"/>
            <rFont val="Times New Roman"/>
            <family val="1"/>
          </rPr>
          <t>See PHB 162</t>
        </r>
      </text>
    </comment>
    <comment ref="E13" authorId="0">
      <text>
        <r>
          <rPr>
            <sz val="12"/>
            <color indexed="81"/>
            <rFont val="Times New Roman"/>
            <family val="1"/>
          </rPr>
          <t>[(5 * 8 Cleric) * 75%] + (5 * 3 Con)</t>
        </r>
      </text>
    </comment>
  </commentList>
</comments>
</file>

<file path=xl/comments2.xml><?xml version="1.0" encoding="utf-8"?>
<comments xmlns="http://schemas.openxmlformats.org/spreadsheetml/2006/main">
  <authors>
    <author>Alexis Álvarez</author>
  </authors>
  <commentList>
    <comment ref="D9" authorId="0">
      <text>
        <r>
          <rPr>
            <sz val="12"/>
            <color indexed="81"/>
            <rFont val="Times New Roman"/>
            <family val="1"/>
          </rPr>
          <t>Sulphur or phosphorous</t>
        </r>
      </text>
    </comment>
    <comment ref="D12" authorId="0">
      <text>
        <r>
          <rPr>
            <sz val="12"/>
            <color indexed="81"/>
            <rFont val="Times New Roman"/>
            <family val="1"/>
          </rPr>
          <t>Prism, lens, or monocle</t>
        </r>
      </text>
    </comment>
    <comment ref="D18" authorId="0">
      <text>
        <r>
          <rPr>
            <sz val="12"/>
            <color indexed="81"/>
            <rFont val="Times New Roman"/>
            <family val="1"/>
          </rPr>
          <t>Pure Water</t>
        </r>
      </text>
    </comment>
    <comment ref="D23" authorId="0">
      <text>
        <r>
          <rPr>
            <sz val="12"/>
            <color indexed="81"/>
            <rFont val="Times New Roman"/>
            <family val="1"/>
          </rPr>
          <t>Bacteria culture</t>
        </r>
      </text>
    </comment>
    <comment ref="D31" authorId="0">
      <text>
        <r>
          <rPr>
            <sz val="12"/>
            <color indexed="81"/>
            <rFont val="Times New Roman"/>
            <family val="1"/>
          </rPr>
          <t>Pinch of dirt</t>
        </r>
      </text>
    </comment>
    <comment ref="D32" authorId="0">
      <text>
        <r>
          <rPr>
            <sz val="12"/>
            <color indexed="81"/>
            <rFont val="Times New Roman"/>
            <family val="1"/>
          </rPr>
          <t>Imbued weapon</t>
        </r>
      </text>
    </comment>
    <comment ref="D37" authorId="0">
      <text>
        <r>
          <rPr>
            <sz val="12"/>
            <color indexed="81"/>
            <rFont val="Times New Roman"/>
            <family val="1"/>
          </rPr>
          <t>Parchment w/ holy text</t>
        </r>
      </text>
    </comment>
    <comment ref="D40" authorId="0">
      <text>
        <r>
          <rPr>
            <sz val="12"/>
            <color indexed="81"/>
            <rFont val="Times New Roman"/>
            <family val="1"/>
          </rPr>
          <t>Dumathoin symbol, crystal lens</t>
        </r>
      </text>
    </comment>
    <comment ref="D41" authorId="0">
      <text>
        <r>
          <rPr>
            <sz val="12"/>
            <color indexed="81"/>
            <rFont val="Times New Roman"/>
            <family val="1"/>
          </rPr>
          <t>Bait for said animal</t>
        </r>
      </text>
    </comment>
    <comment ref="D42" authorId="0">
      <text>
        <r>
          <rPr>
            <sz val="12"/>
            <color indexed="81"/>
            <rFont val="Times New Roman"/>
            <family val="1"/>
          </rPr>
          <t>25 gp of sticks and bones</t>
        </r>
      </text>
    </comment>
    <comment ref="D50" authorId="0">
      <text>
        <r>
          <rPr>
            <sz val="12"/>
            <color indexed="81"/>
            <rFont val="Times New Roman"/>
            <family val="1"/>
          </rPr>
          <t>Dumathoin symbol, holy water, silver dust.</t>
        </r>
      </text>
    </comment>
    <comment ref="D61" authorId="0">
      <text>
        <r>
          <rPr>
            <sz val="12"/>
            <color indexed="81"/>
            <rFont val="Times New Roman"/>
            <family val="1"/>
          </rPr>
          <t>Dumathoin symbol, salt, copper pieces</t>
        </r>
      </text>
    </comment>
    <comment ref="D72" authorId="0">
      <text>
        <r>
          <rPr>
            <sz val="12"/>
            <color indexed="81"/>
            <rFont val="Times New Roman"/>
            <family val="1"/>
          </rPr>
          <t>25 gp of sticks and bones</t>
        </r>
      </text>
    </comment>
    <comment ref="D74" authorId="0">
      <text/>
    </comment>
    <comment ref="D83" authorId="0">
      <text>
        <r>
          <rPr>
            <sz val="12"/>
            <color indexed="81"/>
            <rFont val="Times New Roman"/>
            <family val="1"/>
          </rPr>
          <t>Black onyx gem</t>
        </r>
      </text>
    </comment>
    <comment ref="D87" authorId="0">
      <text>
        <r>
          <rPr>
            <sz val="12"/>
            <color indexed="81"/>
            <rFont val="Times New Roman"/>
            <family val="1"/>
          </rPr>
          <t>Phosphorous, sulfur, or other combustible powder</t>
        </r>
      </text>
    </comment>
    <comment ref="D99" authorId="0">
      <text/>
    </comment>
    <comment ref="D100" authorId="0">
      <text>
        <r>
          <rPr>
            <sz val="12"/>
            <color indexed="81"/>
            <rFont val="Times New Roman"/>
            <family val="1"/>
          </rPr>
          <t>Metal object with which to outline circle</t>
        </r>
      </text>
    </comment>
    <comment ref="D126" authorId="0">
      <text>
        <r>
          <rPr>
            <sz val="12"/>
            <color indexed="81"/>
            <rFont val="Times New Roman"/>
            <family val="1"/>
          </rPr>
          <t>Item distasteful to target</t>
        </r>
      </text>
    </comment>
    <comment ref="D127" authorId="0">
      <text>
        <r>
          <rPr>
            <sz val="12"/>
            <color indexed="81"/>
            <rFont val="Times New Roman"/>
            <family val="1"/>
          </rPr>
          <t>Herbal inhalant applied under nostrils, smoked, or imbibed</t>
        </r>
      </text>
    </comment>
    <comment ref="D131" authorId="0">
      <text>
        <r>
          <rPr>
            <sz val="12"/>
            <color indexed="81"/>
            <rFont val="Times New Roman"/>
            <family val="1"/>
          </rPr>
          <t>Item distasteful to target</t>
        </r>
      </text>
    </comment>
    <comment ref="D136" authorId="0">
      <text>
        <r>
          <rPr>
            <sz val="12"/>
            <color indexed="81"/>
            <rFont val="Times New Roman"/>
            <family val="1"/>
          </rPr>
          <t>Tiny piece of matter from which creation is made</t>
        </r>
      </text>
    </comment>
    <comment ref="D140" authorId="0">
      <text>
        <r>
          <rPr>
            <sz val="12"/>
            <color indexed="81"/>
            <rFont val="Times New Roman"/>
            <family val="1"/>
          </rPr>
          <t>Parchment w/ unholy text</t>
        </r>
      </text>
    </comment>
    <comment ref="D159" authorId="0">
      <text>
        <r>
          <rPr>
            <sz val="12"/>
            <color indexed="81"/>
            <rFont val="Times New Roman"/>
            <family val="1"/>
          </rPr>
          <t>Small block of granite</t>
        </r>
      </text>
    </comment>
    <comment ref="D163" authorId="0">
      <text>
        <r>
          <rPr>
            <sz val="12"/>
            <color indexed="81"/>
            <rFont val="Times New Roman"/>
            <family val="1"/>
          </rPr>
          <t>Tiny piece of matter from which creation is made</t>
        </r>
      </text>
    </comment>
    <comment ref="D164" authorId="0">
      <text>
        <r>
          <rPr>
            <sz val="12"/>
            <color indexed="81"/>
            <rFont val="Times New Roman"/>
            <family val="1"/>
          </rPr>
          <t>Ruby dust worth 1500 GPs</t>
        </r>
      </text>
    </comment>
    <comment ref="D165" authorId="0">
      <text>
        <r>
          <rPr>
            <sz val="12"/>
            <color indexed="81"/>
            <rFont val="Times New Roman"/>
            <family val="1"/>
          </rPr>
          <t>Diamond of at least 500 GP value + divine focus</t>
        </r>
      </text>
    </comment>
  </commentList>
</comments>
</file>

<file path=xl/comments3.xml><?xml version="1.0" encoding="utf-8"?>
<comments xmlns="http://schemas.openxmlformats.org/spreadsheetml/2006/main">
  <authors>
    <author>Alexis Álvarez</author>
  </authors>
  <commentList>
    <comment ref="F2" authorId="0">
      <text>
        <r>
          <rPr>
            <sz val="12"/>
            <color indexed="81"/>
            <rFont val="Times New Roman"/>
            <family val="1"/>
          </rPr>
          <t xml:space="preserve">You know where to look in a community for anything you need.
</t>
        </r>
        <r>
          <rPr>
            <b/>
            <sz val="12"/>
            <color indexed="81"/>
            <rFont val="Times New Roman"/>
            <family val="1"/>
          </rPr>
          <t xml:space="preserve">Benefit:  </t>
        </r>
        <r>
          <rPr>
            <sz val="12"/>
            <color indexed="81"/>
            <rFont val="Times New Roman"/>
            <family val="1"/>
          </rPr>
          <t xml:space="preserve">Whenever you and buying goods, the community you're in is treated as one category larger for the purpose of determining the community's gold piece limit on the most expensive item available (see Table 5-2:  Random Town Generation, page 137 of the DMG).
</t>
        </r>
        <r>
          <rPr>
            <b/>
            <sz val="12"/>
            <color indexed="81"/>
            <rFont val="Times New Roman"/>
            <family val="1"/>
          </rPr>
          <t xml:space="preserve">Special:  </t>
        </r>
        <r>
          <rPr>
            <sz val="12"/>
            <color indexed="81"/>
            <rFont val="Times New Roman"/>
            <family val="1"/>
          </rPr>
          <t>This benefit doesn't stack with any other effect that grants a similar benefit.
Races of Destiny 153</t>
        </r>
      </text>
    </comment>
    <comment ref="F3" authorId="0">
      <text>
        <r>
          <rPr>
            <sz val="12"/>
            <color indexed="81"/>
            <rFont val="Times New Roman"/>
            <family val="1"/>
          </rPr>
          <t xml:space="preserve">You come from a wealthy family with numerous contacts in the trading costers and craft guilds of Faerûn’s bustling cities. You can get a good deal on almost anything you buy or sell.
</t>
        </r>
        <r>
          <rPr>
            <b/>
            <sz val="12"/>
            <color indexed="81"/>
            <rFont val="Times New Roman"/>
            <family val="1"/>
          </rPr>
          <t xml:space="preserve">Prerequisite:  </t>
        </r>
        <r>
          <rPr>
            <sz val="12"/>
            <color indexed="81"/>
            <rFont val="Times New Roman"/>
            <family val="1"/>
          </rPr>
          <t xml:space="preserve">Dwarf (the Sword Coast or Underdark [Darklands]), gnome (Lantan or Underdark [Northdark]), halfl ing (Amn), or human (Amn, Lantan, Sembia, Shou Expatriate, Tashalar, Tharsult, Thesk, Turmish, the Vast, or Waterdeep).
</t>
        </r>
        <r>
          <rPr>
            <b/>
            <sz val="12"/>
            <color indexed="81"/>
            <rFont val="Times New Roman"/>
            <family val="1"/>
          </rPr>
          <t xml:space="preserve">Benefit:  </t>
        </r>
        <r>
          <rPr>
            <sz val="12"/>
            <color indexed="81"/>
            <rFont val="Times New Roman"/>
            <family val="1"/>
          </rPr>
          <t xml:space="preserve">When you sell weapons, magic items, or other adventuring goods, you get 75% of the list price instead of 50%. Once per month, you can buy any single item at 75% of the offered price.
You also receive an extra 300 gp to spend as you see fit during character creation.
</t>
        </r>
        <r>
          <rPr>
            <b/>
            <sz val="12"/>
            <color indexed="81"/>
            <rFont val="Times New Roman"/>
            <family val="1"/>
          </rPr>
          <t xml:space="preserve">Special:  </t>
        </r>
        <r>
          <rPr>
            <sz val="12"/>
            <color indexed="81"/>
            <rFont val="Times New Roman"/>
            <family val="1"/>
          </rPr>
          <t>You may select this feat only as a 1st-level character.  You may have only one regional feat.
Player's Guide to Faerûn 41 (REGIONAL)</t>
        </r>
      </text>
    </comment>
    <comment ref="F4" authorId="0">
      <text>
        <r>
          <rPr>
            <sz val="12"/>
            <color indexed="81"/>
            <rFont val="Times New Roman"/>
            <family val="1"/>
          </rPr>
          <t xml:space="preserve">Your actions have brought you some measure of fame and respect from your clan, whether from battle prowess or years of service to the clan.
</t>
        </r>
        <r>
          <rPr>
            <b/>
            <sz val="12"/>
            <color indexed="81"/>
            <rFont val="Times New Roman"/>
            <family val="1"/>
          </rPr>
          <t xml:space="preserve">Prerequisites:  </t>
        </r>
        <r>
          <rPr>
            <sz val="12"/>
            <color indexed="81"/>
            <rFont val="Times New Roman"/>
            <family val="1"/>
          </rPr>
          <t xml:space="preserve">Dwarf, Cha 13
</t>
        </r>
        <r>
          <rPr>
            <b/>
            <sz val="12"/>
            <color indexed="81"/>
            <rFont val="Times New Roman"/>
            <family val="1"/>
          </rPr>
          <t xml:space="preserve">Benefit:  </t>
        </r>
        <r>
          <rPr>
            <sz val="12"/>
            <color indexed="81"/>
            <rFont val="Times New Roman"/>
            <family val="1"/>
          </rPr>
          <t xml:space="preserve">Your prestigious actions grant you a +4 bonus on all Charisma-based skill checks when dealing with other members of your clan.  The clan must be specified when the feat is taken, and it cannot be changed.
</t>
        </r>
        <r>
          <rPr>
            <b/>
            <sz val="12"/>
            <color indexed="81"/>
            <rFont val="Times New Roman"/>
            <family val="1"/>
          </rPr>
          <t xml:space="preserve">Special:  </t>
        </r>
        <r>
          <rPr>
            <sz val="12"/>
            <color indexed="81"/>
            <rFont val="Times New Roman"/>
            <family val="1"/>
          </rPr>
          <t>This feat is applicable to one clan only, typically the one with which the character is affiliated.  It cannot be taken more than once.
Races of Stone 137</t>
        </r>
      </text>
    </comment>
    <comment ref="F11" authorId="0">
      <text>
        <r>
          <rPr>
            <sz val="12"/>
            <color indexed="81"/>
            <rFont val="Times New Roman"/>
            <family val="1"/>
          </rPr>
          <t>You cast creation spells ast +1 caster level and gain Skill Focus +2 in the Craft skill of your choice.
FRCS 63</t>
        </r>
      </text>
    </comment>
    <comment ref="F12" authorId="0">
      <text>
        <r>
          <rPr>
            <sz val="12"/>
            <color indexed="81"/>
            <rFont val="Times New Roman"/>
            <family val="1"/>
          </rPr>
          <t>Free Great Fortitude feat.</t>
        </r>
      </text>
    </comment>
    <comment ref="F14" authorId="0">
      <text>
        <r>
          <rPr>
            <sz val="12"/>
            <color indexed="81"/>
            <rFont val="Times New Roman"/>
            <family val="1"/>
          </rPr>
          <t xml:space="preserve">You are tougher than normal.
</t>
        </r>
        <r>
          <rPr>
            <b/>
            <sz val="12"/>
            <color indexed="81"/>
            <rFont val="Times New Roman"/>
            <family val="1"/>
          </rPr>
          <t xml:space="preserve">Benefit:  </t>
        </r>
        <r>
          <rPr>
            <sz val="12"/>
            <color indexed="81"/>
            <rFont val="Times New Roman"/>
            <family val="1"/>
          </rPr>
          <t>You get a +2 bonus on all Fortitude saving throws.
PHB 94</t>
        </r>
      </text>
    </comment>
    <comment ref="H21" authorId="0">
      <text>
        <r>
          <rPr>
            <sz val="12"/>
            <color indexed="81"/>
            <rFont val="Times New Roman"/>
            <family val="1"/>
          </rPr>
          <t xml:space="preserve">Your vision is obscured.
</t>
        </r>
        <r>
          <rPr>
            <b/>
            <sz val="12"/>
            <color indexed="81"/>
            <rFont val="Times New Roman"/>
            <family val="1"/>
          </rPr>
          <t xml:space="preserve">Effect:  </t>
        </r>
        <r>
          <rPr>
            <sz val="12"/>
            <color indexed="81"/>
            <rFont val="Times New Roman"/>
            <family val="1"/>
          </rPr>
          <t>In combat, every time you attack an opponent that has concealment, roll your miss chance twice.  If either or both results indicate that you miss, your attack fails.
Unearthed Arcana 91</t>
        </r>
      </text>
    </comment>
    <comment ref="H22" authorId="0">
      <text>
        <r>
          <rPr>
            <sz val="12"/>
            <color indexed="81"/>
            <rFont val="Times New Roman"/>
            <family val="1"/>
          </rPr>
          <t xml:space="preserve">You are relatively poor at ranged combat.
</t>
        </r>
        <r>
          <rPr>
            <b/>
            <sz val="12"/>
            <color indexed="81"/>
            <rFont val="Times New Roman"/>
            <family val="1"/>
          </rPr>
          <t xml:space="preserve">Effect:  </t>
        </r>
        <r>
          <rPr>
            <sz val="12"/>
            <color indexed="81"/>
            <rFont val="Times New Roman"/>
            <family val="1"/>
          </rPr>
          <t>You take a –2 penalty on all ranged attack rolls.
Unearthed Arcana 91</t>
        </r>
      </text>
    </comment>
  </commentList>
</comments>
</file>

<file path=xl/comments4.xml><?xml version="1.0" encoding="utf-8"?>
<comments xmlns="http://schemas.openxmlformats.org/spreadsheetml/2006/main">
  <authors>
    <author>Alexis Álvarez</author>
  </authors>
  <commentList>
    <comment ref="D11"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<sst xmlns="http://schemas.openxmlformats.org/spreadsheetml/2006/main" count="1480" uniqueCount="530">
  <si>
    <t>Race:</t>
  </si>
  <si>
    <t>Sex:</t>
  </si>
  <si>
    <t>Height:</t>
  </si>
  <si>
    <t>Weight:</t>
  </si>
  <si>
    <t>Strength:</t>
  </si>
  <si>
    <t>Dexterity:</t>
  </si>
  <si>
    <t>Skill</t>
  </si>
  <si>
    <t>Properties</t>
  </si>
  <si>
    <t>Melee Weapon</t>
  </si>
  <si>
    <t>Dmg</t>
  </si>
  <si>
    <t>Qty.</t>
  </si>
  <si>
    <t>Ranged Weapon</t>
  </si>
  <si>
    <t>Dmg.</t>
  </si>
  <si>
    <t>Rng.</t>
  </si>
  <si>
    <t>Weight on Hand (this page):</t>
  </si>
  <si>
    <t>Gold:</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</si>
  <si>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</si>
  <si>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</si>
  <si>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</si>
  <si>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</si>
  <si>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</si>
  <si>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</si>
  <si>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</si>
  <si>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</si>
  <si>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</si>
  <si>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</si>
  <si>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</si>
  <si>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</si>
  <si>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</si>
  <si>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</si>
  <si>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</si>
  <si>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</si>
  <si>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</si>
  <si>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</si>
  <si>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</si>
  <si>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</si>
  <si>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</si>
  <si>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</si>
  <si>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</si>
  <si>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</si>
  <si>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</si>
  <si>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</si>
  <si>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</si>
  <si>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</si>
  <si>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</si>
  <si>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</si>
  <si>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</si>
  <si>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</si>
  <si>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</si>
  <si>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</si>
  <si>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</si>
  <si>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</si>
  <si>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</si>
  <si>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</si>
  <si>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</si>
  <si>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</si>
  <si>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</si>
  <si>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</si>
  <si>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</si>
  <si>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</si>
  <si>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</si>
  <si>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</si>
  <si>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</si>
  <si>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</si>
  <si>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</si>
  <si>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</si>
  <si>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</si>
  <si>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</si>
  <si>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</si>
  <si>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</si>
  <si>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Modified AC:</t>
  </si>
  <si>
    <t>Current HP:</t>
  </si>
  <si>
    <t>Class:</t>
  </si>
  <si>
    <t>Level:</t>
  </si>
  <si>
    <t>Alignment:</t>
  </si>
  <si>
    <t>Handedness:</t>
  </si>
  <si>
    <t>Total</t>
  </si>
  <si>
    <t>Critical</t>
  </si>
  <si>
    <t>Fortitude</t>
  </si>
  <si>
    <t>Reflex</t>
  </si>
  <si>
    <t>Will</t>
  </si>
  <si>
    <t>Armor &amp; Shield</t>
  </si>
  <si>
    <t>Missiles</t>
  </si>
  <si>
    <t>Lb. Capacity:</t>
  </si>
  <si>
    <t>Lb. Carried:</t>
  </si>
  <si>
    <t>Base Speed:</t>
  </si>
  <si>
    <t>Languages</t>
  </si>
  <si>
    <t>Equipment Worn</t>
  </si>
  <si>
    <t>Item</t>
  </si>
  <si>
    <t>Mass</t>
  </si>
  <si>
    <t>Effects/</t>
  </si>
  <si>
    <t>Notes</t>
  </si>
  <si>
    <t>Equipment Carried</t>
  </si>
  <si>
    <t>Weight on Hand:</t>
  </si>
  <si>
    <t>Horse Encumbrance:</t>
  </si>
  <si>
    <t>Check</t>
  </si>
  <si>
    <t>Arcane</t>
  </si>
  <si>
    <t>Speed</t>
  </si>
  <si>
    <t>Age:</t>
  </si>
  <si>
    <t>Region:</t>
  </si>
  <si>
    <t>Speak Language</t>
  </si>
  <si>
    <t>Knowledge:  Nature</t>
  </si>
  <si>
    <t>Knowledge:  Arcana</t>
  </si>
  <si>
    <t>Perform:  (type)</t>
  </si>
  <si>
    <t>Sleight of Hand</t>
  </si>
  <si>
    <t>Survival</t>
  </si>
  <si>
    <t>Common, Dwarven</t>
  </si>
  <si>
    <t>Touch AC:</t>
  </si>
  <si>
    <t>Craft:  (type)</t>
  </si>
  <si>
    <t>4’6”</t>
  </si>
  <si>
    <t>181 lbs.</t>
  </si>
  <si>
    <t>Darkvision 60'</t>
  </si>
  <si>
    <t>Deity:</t>
  </si>
  <si>
    <t>General Feats</t>
  </si>
  <si>
    <t>Urban Feats</t>
  </si>
  <si>
    <t>Dungeon Feats</t>
  </si>
  <si>
    <t>Wilderness Feats</t>
  </si>
  <si>
    <t>Class Features</t>
  </si>
  <si>
    <t>Racial Abilities</t>
  </si>
  <si>
    <t>Stonecunning</t>
  </si>
  <si>
    <t>Stability</t>
  </si>
  <si>
    <t>+4 vs. giants</t>
  </si>
  <si>
    <t>+2 save vs. poison &amp; spells</t>
  </si>
  <si>
    <t>Weapon Proficiencies</t>
  </si>
  <si>
    <t>Atk</t>
  </si>
  <si>
    <t>Knowledge:  Religion</t>
  </si>
  <si>
    <t>Played by Bard Bloom</t>
  </si>
  <si>
    <t>Female</t>
  </si>
  <si>
    <t>+3</t>
  </si>
  <si>
    <t>Gold Dwarf</t>
  </si>
  <si>
    <t>+1 vs. aberrations</t>
  </si>
  <si>
    <t>BAB:</t>
  </si>
  <si>
    <t>Dugmaren</t>
  </si>
  <si>
    <r>
      <t>26</t>
    </r>
    <r>
      <rPr>
        <sz val="13"/>
        <rFont val="Times New Roman"/>
        <family val="1"/>
      </rPr>
      <t>/</t>
    </r>
    <r>
      <rPr>
        <sz val="13"/>
        <color indexed="51"/>
        <rFont val="Times New Roman"/>
        <family val="1"/>
      </rPr>
      <t>53</t>
    </r>
    <r>
      <rPr>
        <sz val="13"/>
        <rFont val="Times New Roman"/>
        <family val="1"/>
      </rPr>
      <t>/</t>
    </r>
    <r>
      <rPr>
        <sz val="13"/>
        <color indexed="10"/>
        <rFont val="Times New Roman"/>
        <family val="1"/>
      </rPr>
      <t>80</t>
    </r>
  </si>
  <si>
    <t>Kvundivärdir</t>
  </si>
  <si>
    <t>“Kvun” Dirkrâkkvren</t>
  </si>
  <si>
    <t>Armor (all)</t>
  </si>
  <si>
    <t>Martial Weapons</t>
  </si>
  <si>
    <t>Shields (not tower)</t>
  </si>
  <si>
    <t>Simple Weapons</t>
  </si>
  <si>
    <t>Turn Undead +2; +1d6 turning damage</t>
  </si>
  <si>
    <t>Prepared Spells</t>
  </si>
  <si>
    <t>Spell</t>
  </si>
  <si>
    <t>Level</t>
  </si>
  <si>
    <t>DC</t>
  </si>
  <si>
    <t>Cast?</t>
  </si>
  <si>
    <t>Detect Magic</t>
  </si>
  <si>
    <t>¨</t>
  </si>
  <si>
    <t>Guidance</t>
  </si>
  <si>
    <t>Read Magic</t>
  </si>
  <si>
    <t>Disrupt Undead</t>
  </si>
  <si>
    <t>Sanctuary</t>
  </si>
  <si>
    <t>Shield of Faith</t>
  </si>
  <si>
    <t>Summon Monster I</t>
  </si>
  <si>
    <t>Spiritual Weapon</t>
  </si>
  <si>
    <t>Summon Monster III</t>
  </si>
  <si>
    <t>Holy Smite</t>
  </si>
  <si>
    <t>Restoration</t>
  </si>
  <si>
    <t>Traits and Flaws</t>
  </si>
  <si>
    <t>Murky-Eyed</t>
  </si>
  <si>
    <t>Shaky</t>
  </si>
  <si>
    <t>Resourceful Buyer</t>
  </si>
  <si>
    <t>Mercantile Background</t>
  </si>
  <si>
    <t>School</t>
  </si>
  <si>
    <t>Components</t>
  </si>
  <si>
    <t>Casting</t>
  </si>
  <si>
    <t>Range</t>
  </si>
  <si>
    <t>Duration</t>
  </si>
  <si>
    <t>Conjuration</t>
  </si>
  <si>
    <t>V S</t>
  </si>
  <si>
    <t>1 SA</t>
  </si>
  <si>
    <t>25’ + 2½’/lvl</t>
  </si>
  <si>
    <t>Instant</t>
  </si>
  <si>
    <t>2 gallons/level</t>
  </si>
  <si>
    <t>Cure Minor Wounds</t>
  </si>
  <si>
    <t>Universal</t>
  </si>
  <si>
    <t>Touch</t>
  </si>
  <si>
    <t>1 HP</t>
  </si>
  <si>
    <t>60’</t>
  </si>
  <si>
    <t>1 min/lvl</t>
  </si>
  <si>
    <t>must concentrate</t>
  </si>
  <si>
    <t>Detect Poison</t>
  </si>
  <si>
    <t>Divination</t>
  </si>
  <si>
    <t>PHB 219</t>
  </si>
  <si>
    <t>1 minute</t>
  </si>
  <si>
    <t>+1 to attack</t>
  </si>
  <si>
    <t>Light</t>
  </si>
  <si>
    <t>Evocation</t>
  </si>
  <si>
    <t>V M</t>
  </si>
  <si>
    <t>10 min/lvl</t>
  </si>
  <si>
    <t>7-meter radius</t>
  </si>
  <si>
    <t>Mending</t>
  </si>
  <si>
    <t>Transmut.</t>
  </si>
  <si>
    <t>10’</t>
  </si>
  <si>
    <t>PHB 253</t>
  </si>
  <si>
    <t>Purify Food/Drk.</t>
  </si>
  <si>
    <t>1 cu. m /3 caster levels</t>
  </si>
  <si>
    <t>V S F</t>
  </si>
  <si>
    <t>Personal</t>
  </si>
  <si>
    <t>PHB 269</t>
  </si>
  <si>
    <t>Resistance</t>
  </si>
  <si>
    <t>Abjuration</t>
  </si>
  <si>
    <t>V S M/DF</t>
  </si>
  <si>
    <t>+1 all saves</t>
  </si>
  <si>
    <t>Summon Holy Symbol</t>
  </si>
  <si>
    <t>0'</t>
  </si>
  <si>
    <t>1 rnd/lvl</t>
  </si>
  <si>
    <t>Complete Champion 128</t>
  </si>
  <si>
    <t>Virtue</t>
  </si>
  <si>
    <t>V S DF</t>
  </si>
  <si>
    <t>+1 HP to target</t>
  </si>
  <si>
    <t>Bane/Bless</t>
  </si>
  <si>
    <t>Enchant</t>
  </si>
  <si>
    <t>50’</t>
  </si>
  <si>
    <t>+/-1 Att. &amp; vs Fear</t>
  </si>
  <si>
    <t>Bless Water</t>
  </si>
  <si>
    <t>V S M</t>
  </si>
  <si>
    <t>1 liter</t>
  </si>
  <si>
    <t>Cause Fear</t>
  </si>
  <si>
    <t>Necro.</t>
  </si>
  <si>
    <t>1d4 rnds</t>
  </si>
  <si>
    <t>-2 Morale penalty</t>
  </si>
  <si>
    <t>Command</t>
  </si>
  <si>
    <t>V</t>
  </si>
  <si>
    <t>1 round</t>
  </si>
  <si>
    <t>Single word command, PHB 211</t>
  </si>
  <si>
    <t>Comprehend Lang.</t>
  </si>
  <si>
    <t>PHB 212</t>
  </si>
  <si>
    <t>Cure Light Wounds</t>
  </si>
  <si>
    <t>1d8 + 5 HP</t>
  </si>
  <si>
    <t>Curse Water</t>
  </si>
  <si>
    <t>Deathwatch</t>
  </si>
  <si>
    <t>PHB 217</t>
  </si>
  <si>
    <t>Detect C/E/G/L</t>
  </si>
  <si>
    <t>PHB 218 - 219</t>
  </si>
  <si>
    <t>1D</t>
  </si>
  <si>
    <t>Divine Favor</t>
  </si>
  <si>
    <t>+1 Luck bonus / 3 levels</t>
  </si>
  <si>
    <t>Doom</t>
  </si>
  <si>
    <t>100’ + 10’/lvl</t>
  </si>
  <si>
    <t>PHB 225</t>
  </si>
  <si>
    <t>Endure Elements</t>
  </si>
  <si>
    <t>24 hours</t>
  </si>
  <si>
    <t>Element (5)</t>
  </si>
  <si>
    <t>Entropic Shield</t>
  </si>
  <si>
    <t>+20% avoid ranged attacks</t>
  </si>
  <si>
    <t>Impede</t>
  </si>
  <si>
    <t>Enchant.</t>
  </si>
  <si>
    <t>Complete Champion 122</t>
  </si>
  <si>
    <t>Longstrider</t>
  </si>
  <si>
    <t>1 hour/lvl</t>
  </si>
  <si>
    <t>PHB 249</t>
  </si>
  <si>
    <t>Magic Weapon</t>
  </si>
  <si>
    <t>V S F/DF</t>
  </si>
  <si>
    <t>+1 enhancement</t>
  </si>
  <si>
    <t>Obscuring Mist</t>
  </si>
  <si>
    <t>30’ radius</t>
  </si>
  <si>
    <t>10-m radius, PHB 258</t>
  </si>
  <si>
    <t>Prot. fr. C/E/G/L</t>
  </si>
  <si>
    <t>PHB 266</t>
  </si>
  <si>
    <t>Remove Fear</t>
  </si>
  <si>
    <t>PHB 271</t>
  </si>
  <si>
    <t>PHB 274</t>
  </si>
  <si>
    <t>+2 to deflect +1/lvl. (5 max)</t>
  </si>
  <si>
    <t>1 FR</t>
  </si>
  <si>
    <t>1 1st-level monster, p. 258</t>
  </si>
  <si>
    <t>Aid</t>
  </si>
  <si>
    <t>+1 Att. &amp; vs Fear + 1d8 temp HP</t>
  </si>
  <si>
    <t>Analyze Portal</t>
  </si>
  <si>
    <t>FRC 66</t>
  </si>
  <si>
    <t>Animal Messenger</t>
  </si>
  <si>
    <t>1 day/lvl</t>
  </si>
  <si>
    <t>Target’s Int. must be &lt; 3</t>
  </si>
  <si>
    <t>Augury/Oracle</t>
  </si>
  <si>
    <t>Bone oracle is most revealing</t>
  </si>
  <si>
    <t>Benediction</t>
  </si>
  <si>
    <t>Complete Champion 116</t>
  </si>
  <si>
    <t>Bewildering Substitution</t>
  </si>
  <si>
    <t>Illusion</t>
  </si>
  <si>
    <t>Bewildering Visions</t>
  </si>
  <si>
    <t>Complete Champion 117</t>
  </si>
  <si>
    <t>Body Ward</t>
  </si>
  <si>
    <t>Bull’s Strength</t>
  </si>
  <si>
    <t>1d4+1 Str. bonus</t>
  </si>
  <si>
    <t>Calm Emotions</t>
  </si>
  <si>
    <t>Requires concentration</t>
  </si>
  <si>
    <t>Conduit of Life</t>
  </si>
  <si>
    <t>Complete Champion 118</t>
  </si>
  <si>
    <t>Consecrate</t>
  </si>
  <si>
    <t>2 hrs/lvl</t>
  </si>
  <si>
    <t>Cure Moderate Wounds</t>
  </si>
  <si>
    <t>2d8 + 8 HP</t>
  </si>
  <si>
    <t>Darkness</t>
  </si>
  <si>
    <t>V M/DF</t>
  </si>
  <si>
    <t>Death Knell</t>
  </si>
  <si>
    <t>special</t>
  </si>
  <si>
    <t>Delay Poison</t>
  </si>
  <si>
    <t>Does not cure damage</t>
  </si>
  <si>
    <t>Desecrate</t>
  </si>
  <si>
    <t>PHB 218</t>
  </si>
  <si>
    <t>Divine Presence</t>
  </si>
  <si>
    <t>Complete Champion 119</t>
  </si>
  <si>
    <t>Endurance</t>
  </si>
  <si>
    <t>1d4+1 Con. bonus</t>
  </si>
  <si>
    <t>Enthrall</t>
  </si>
  <si>
    <t>1 hour</t>
  </si>
  <si>
    <t>like 2.0 Friends</t>
  </si>
  <si>
    <t>Execration</t>
  </si>
  <si>
    <t>Complete Champion 120</t>
  </si>
  <si>
    <t>Find Traps</t>
  </si>
  <si>
    <t>Search skill as rogue</t>
  </si>
  <si>
    <t>Gentle Repose</t>
  </si>
  <si>
    <t>PHB 235</t>
  </si>
  <si>
    <t>Heat Metal</t>
  </si>
  <si>
    <t>2D</t>
  </si>
  <si>
    <t>7 rounds</t>
  </si>
  <si>
    <t>PHB 239</t>
  </si>
  <si>
    <t>Hold Person</t>
  </si>
  <si>
    <t>PHB 241</t>
  </si>
  <si>
    <t>Interfaith Blessing</t>
  </si>
  <si>
    <t>20'</t>
  </si>
  <si>
    <t>Complete Champion 123</t>
  </si>
  <si>
    <t>Lesser Restoration</t>
  </si>
  <si>
    <t>Restores attribute pts.</t>
  </si>
  <si>
    <t>Light of Faith</t>
  </si>
  <si>
    <t>Lore of the Gods</t>
  </si>
  <si>
    <t>Complete Champion 124</t>
  </si>
  <si>
    <t>Make Whole</t>
  </si>
  <si>
    <t>PHB 252 and Mending (253)</t>
  </si>
  <si>
    <t>Master Cavalier</t>
  </si>
  <si>
    <t>Complete Champion 125</t>
  </si>
  <si>
    <t>Remove Paralysis</t>
  </si>
  <si>
    <t>Shatter</t>
  </si>
  <si>
    <t>PHB 278</t>
  </si>
  <si>
    <t>Shield Other</t>
  </si>
  <si>
    <t>Silence</t>
  </si>
  <si>
    <t>400’ + 40’/lvl</t>
  </si>
  <si>
    <t>5-meter radius</t>
  </si>
  <si>
    <t>Sound Burst</t>
  </si>
  <si>
    <t>1d8 + stun, PHB 281</t>
  </si>
  <si>
    <t>Speak with Animals</t>
  </si>
  <si>
    <t>PHB 281</t>
  </si>
  <si>
    <t>PHB 283</t>
  </si>
  <si>
    <t>Substitute Domain</t>
  </si>
  <si>
    <t>10 min.</t>
  </si>
  <si>
    <t>Summon Monster II</t>
  </si>
  <si>
    <t>1 2nd-l., or 1d3 1st-l., p. 287</t>
  </si>
  <si>
    <t>Turn Anathema</t>
  </si>
  <si>
    <t>10 minutes</t>
  </si>
  <si>
    <t>Complete Champion 129</t>
  </si>
  <si>
    <t>Undetectable Alignment</t>
  </si>
  <si>
    <t>PHB 297</t>
  </si>
  <si>
    <t>Zone of Truth</t>
  </si>
  <si>
    <t>PHB 303</t>
  </si>
  <si>
    <t>Animate Dead</t>
  </si>
  <si>
    <t>PHB 198</t>
  </si>
  <si>
    <t>Bestow Curse</t>
  </si>
  <si>
    <t>Permanent</t>
  </si>
  <si>
    <t>PHB 203</t>
  </si>
  <si>
    <t>Bolster Aura</t>
  </si>
  <si>
    <t>Contagion</t>
  </si>
  <si>
    <t>PHB 213</t>
  </si>
  <si>
    <t>Continual Flame</t>
  </si>
  <si>
    <t>Torch-equivalent, no heat</t>
  </si>
  <si>
    <t>Create Food &amp; Water</t>
  </si>
  <si>
    <t>3 humans/day sustained</t>
  </si>
  <si>
    <t>Cure Serious Wounds</t>
  </si>
  <si>
    <t>3d8 + 8 HP</t>
  </si>
  <si>
    <t>Daylight</t>
  </si>
  <si>
    <t>20-meter radius</t>
  </si>
  <si>
    <t>Deeper Darkness</t>
  </si>
  <si>
    <t>Deific Bastion</t>
  </si>
  <si>
    <t>Dispel Magic</t>
  </si>
  <si>
    <t>PHB 223</t>
  </si>
  <si>
    <t>Footsteps of the Divine</t>
  </si>
  <si>
    <t>Glyph of Warding</t>
  </si>
  <si>
    <t>Discharge</t>
  </si>
  <si>
    <t>1d4 monstrous scorpions</t>
  </si>
  <si>
    <t>Invisibility Purge</t>
  </si>
  <si>
    <t>2 m/lvl</t>
  </si>
  <si>
    <t>Keen Edge</t>
  </si>
  <si>
    <t>3D</t>
  </si>
  <si>
    <t>PHB 246</t>
  </si>
  <si>
    <t>Light of Wisdom</t>
  </si>
  <si>
    <t>Locate Object</t>
  </si>
  <si>
    <t>Magic Circle v C/E/G/L</t>
  </si>
  <si>
    <t>M</t>
  </si>
  <si>
    <t>3-meter radius</t>
  </si>
  <si>
    <t>Magic Vestment</t>
  </si>
  <si>
    <t>+1/3 levels</t>
  </si>
  <si>
    <t>Meld into Stone</t>
  </si>
  <si>
    <t>PHB 252</t>
  </si>
  <si>
    <t>Obscure Object</t>
  </si>
  <si>
    <t>8 hours</t>
  </si>
  <si>
    <t>Hides from magical divination</t>
  </si>
  <si>
    <t>Prayer</t>
  </si>
  <si>
    <t>30’</t>
  </si>
  <si>
    <t>+/-1 attack, damage, saves, skills</t>
  </si>
  <si>
    <t>Rem. Blind/Deafness</t>
  </si>
  <si>
    <t>PHB 270</t>
  </si>
  <si>
    <t>Remove Curse</t>
  </si>
  <si>
    <t>Remove Disease</t>
  </si>
  <si>
    <t>Does not prevent reinfection</t>
  </si>
  <si>
    <t>Searing Light</t>
  </si>
  <si>
    <t>1d8/2 lvls., PHB 275</t>
  </si>
  <si>
    <t>Speak with Dead</t>
  </si>
  <si>
    <t>Speak with Plants</t>
  </si>
  <si>
    <t>PHB 282</t>
  </si>
  <si>
    <t>Stone Shape</t>
  </si>
  <si>
    <t>PHB 284</t>
  </si>
  <si>
    <t>Subdue Aura</t>
  </si>
  <si>
    <t>1 3rd-l., 1d3 2nd-l., 1d4+1 1st</t>
  </si>
  <si>
    <t>Water Breathing</t>
  </si>
  <si>
    <t>PHB 300</t>
  </si>
  <si>
    <t>Water Walk</t>
  </si>
  <si>
    <t>Wind Wall</t>
  </si>
  <si>
    <t>1 meter thick</t>
  </si>
  <si>
    <t>Air Walk</t>
  </si>
  <si>
    <t>PHB 196</t>
  </si>
  <si>
    <t>Aligned Aura</t>
  </si>
  <si>
    <t>20' or 60'</t>
  </si>
  <si>
    <t>Confound</t>
  </si>
  <si>
    <t>Control Water</t>
  </si>
  <si>
    <t>Lower or raise 1 m/level</t>
  </si>
  <si>
    <t>Cure Critical Wounds</t>
  </si>
  <si>
    <t>4d8 + 8 HP</t>
  </si>
  <si>
    <t>Dampen Magic</t>
  </si>
  <si>
    <t>Dimension Door</t>
  </si>
  <si>
    <t>PHB 221</t>
  </si>
  <si>
    <t>Dimensional Anchor</t>
  </si>
  <si>
    <t>Discern Lies</t>
  </si>
  <si>
    <t>Dismissal</t>
  </si>
  <si>
    <t>Banishes Extraplanar being</t>
  </si>
  <si>
    <t>PHB 224</t>
  </si>
  <si>
    <t>Divine Power</t>
  </si>
  <si>
    <t>Free Movement</t>
  </si>
  <si>
    <t>PHB 233</t>
  </si>
  <si>
    <t>Giant Vermin</t>
  </si>
  <si>
    <t>4D</t>
  </si>
  <si>
    <t>Imbue w Spell Ability</t>
  </si>
  <si>
    <t>PHB 243</t>
  </si>
  <si>
    <t>Lesser Planar Ally</t>
  </si>
  <si>
    <t>PHB 261</t>
  </si>
  <si>
    <t>Light of Purity</t>
  </si>
  <si>
    <t>Moral Façade</t>
  </si>
  <si>
    <t>Neutralize Poison</t>
  </si>
  <si>
    <t>PHB 257</t>
  </si>
  <si>
    <t>Repel Vermin</t>
  </si>
  <si>
    <t>PHB 272</t>
  </si>
  <si>
    <t>Rusting Grasp</t>
  </si>
  <si>
    <t>PHB 273</t>
  </si>
  <si>
    <t>Sacred Item</t>
  </si>
  <si>
    <t>Complete Champion 126</t>
  </si>
  <si>
    <t>Seed of Life</t>
  </si>
  <si>
    <t>10+1 rnd/lvl</t>
  </si>
  <si>
    <t>Complete Champion 127</t>
  </si>
  <si>
    <t>Sending</t>
  </si>
  <si>
    <t>12 hours</t>
  </si>
  <si>
    <t>PHB 275</t>
  </si>
  <si>
    <t>Spell Immunity</t>
  </si>
  <si>
    <t>Spiritual Advisor</t>
  </si>
  <si>
    <t>Status</t>
  </si>
  <si>
    <t>1 target/3 levels</t>
  </si>
  <si>
    <t>Summon Monster IV</t>
  </si>
  <si>
    <t>1 4th-l., 1d3 3rd-l., 1d4+1 2nd</t>
  </si>
  <si>
    <t>Tongues</t>
  </si>
  <si>
    <t>PHB 294</t>
  </si>
  <si>
    <t>Bewildering Mischance</t>
  </si>
  <si>
    <t>Bleed</t>
  </si>
  <si>
    <t>Darts of Life</t>
  </si>
  <si>
    <t>Divine Retribution</t>
  </si>
  <si>
    <t>Door of Decay</t>
  </si>
  <si>
    <t>see text</t>
  </si>
  <si>
    <t>Healing Circle</t>
  </si>
  <si>
    <t>Mark of Sin</t>
  </si>
  <si>
    <t>Surge of Fortune</t>
  </si>
  <si>
    <t>Spells Granted by Dugmaren Brightmantle</t>
  </si>
  <si>
    <t>Base 4</t>
  </si>
  <si>
    <t>Base 1</t>
  </si>
  <si>
    <t>Domain:  Craft</t>
  </si>
  <si>
    <t>Domain:  Dwarf</t>
  </si>
  <si>
    <t>The Wealdath</t>
  </si>
  <si>
    <t>Neutral Good</t>
  </si>
  <si>
    <t>Right</t>
  </si>
  <si>
    <t>Clan Prestige:  Wintervein Dwarves</t>
  </si>
  <si>
    <t>On Mount</t>
  </si>
  <si>
    <t>Stash</t>
  </si>
  <si>
    <t>Great Fortitude (from Dwarf domain)</t>
  </si>
  <si>
    <t>Greater Magic Weapon</t>
  </si>
  <si>
    <t>Fabricate</t>
  </si>
  <si>
    <t>5D</t>
  </si>
  <si>
    <t>Stone Tell</t>
  </si>
  <si>
    <t>Dictum</t>
  </si>
  <si>
    <t>Protection from Spells</t>
  </si>
  <si>
    <t>Fantastic Machine</t>
  </si>
  <si>
    <t>Major Creation</t>
  </si>
  <si>
    <t>Forcecage</t>
  </si>
  <si>
    <t>Greater Fantastic Machine</t>
  </si>
  <si>
    <t>6D</t>
  </si>
  <si>
    <t>7D</t>
  </si>
  <si>
    <t>8D</t>
  </si>
  <si>
    <t>9D</t>
  </si>
  <si>
    <t>Elemental Swarm</t>
  </si>
  <si>
    <t>Animate Rope</t>
  </si>
  <si>
    <t>Wood Shape</t>
  </si>
  <si>
    <t>Minor Creation</t>
  </si>
  <si>
    <t>Wall of Stone</t>
  </si>
  <si>
    <t>PHB 199</t>
  </si>
  <si>
    <t>40'</t>
  </si>
  <si>
    <t>PHB 220 - 221</t>
  </si>
  <si>
    <t>100'</t>
  </si>
  <si>
    <r>
      <t xml:space="preserve">PHB 226 </t>
    </r>
    <r>
      <rPr>
        <b/>
        <sz val="13"/>
        <rFont val="Times New Roman"/>
        <family val="1"/>
      </rPr>
      <t>(earth spell only)</t>
    </r>
  </si>
  <si>
    <t>PHB 229</t>
  </si>
  <si>
    <t>1 hr/lvl</t>
  </si>
  <si>
    <t>PHB 251</t>
  </si>
  <si>
    <t>PHB252</t>
  </si>
  <si>
    <t>V S M F</t>
  </si>
  <si>
    <t>PHB 299</t>
  </si>
  <si>
    <t>FRCS 69</t>
  </si>
  <si>
    <t>FRCS 71</t>
  </si>
  <si>
    <t>PHB 223, 1d6</t>
  </si>
  <si>
    <t>Cleric of Dugmaren</t>
  </si>
  <si>
    <t>Protection from Evil</t>
  </si>
  <si>
    <t>Resurgence</t>
  </si>
  <si>
    <t>Ray of Hope</t>
  </si>
  <si>
    <t>Bless</t>
  </si>
  <si>
    <t>Choose 1</t>
  </si>
  <si>
    <t>Create Water</t>
  </si>
  <si>
    <t>þ</t>
  </si>
  <si>
    <t>Roll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</si>
</sst>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8">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b/>
      <sz val="13"/>
      <color indexed="13"/>
      <name val="Times New Roman"/>
      <family val="1"/>
    </font>
    <font>
      <i/>
      <sz val="20"/>
      <color indexed="42"/>
      <name val="Times New Roman"/>
      <family val="1"/>
    </font>
    <font>
      <i/>
      <sz val="22"/>
      <color indexed="42"/>
      <name val="Times New Roman"/>
      <family val="1"/>
    </font>
    <font>
      <sz val="12"/>
      <color indexed="81"/>
      <name val="Times New Roman"/>
      <family val="1"/>
    </font>
    <font>
      <b/>
      <sz val="12"/>
      <color indexed="81"/>
      <name val="Times New Roman"/>
      <family val="1"/>
    </font>
    <font>
      <sz val="12"/>
      <color indexed="61"/>
      <name val="Times New Roman"/>
      <family val="1"/>
    </font>
    <font>
      <i/>
      <sz val="12"/>
      <color indexed="13"/>
      <name val="Times New Roman"/>
      <family val="1"/>
    </font>
    <font>
      <sz val="13"/>
      <name val="Wingdings"/>
      <charset val="2"/>
    </font>
    <font>
      <sz val="13"/>
      <color rgb="FFFF0000"/>
      <name val="Times New Roman"/>
      <family val="1"/>
    </font>
    <font>
      <sz val="13"/>
      <color rgb="FF0070C0"/>
      <name val="Times New Roman"/>
      <family val="1"/>
    </font>
    <font>
      <sz val="18"/>
      <color indexed="12"/>
      <name val="Times New Roman"/>
      <family val="1"/>
    </font>
    <font>
      <b/>
      <i/>
      <sz val="13"/>
      <color indexed="12"/>
      <name val="Times New Roman"/>
      <family val="1"/>
    </font>
    <font>
      <b/>
      <i/>
      <sz val="13"/>
      <color indexed="53"/>
      <name val="Times New Roman"/>
      <family val="1"/>
    </font>
    <font>
      <b/>
      <i/>
      <sz val="13"/>
      <color indexed="9"/>
      <name val="Times New Roman"/>
      <family val="1"/>
    </font>
    <font>
      <b/>
      <i/>
      <sz val="13"/>
      <color indexed="57"/>
      <name val="Times New Roman"/>
      <family val="1"/>
    </font>
    <font>
      <b/>
      <i/>
      <sz val="13"/>
      <color indexed="10"/>
      <name val="Times New Roman"/>
      <family val="1"/>
    </font>
    <font>
      <i/>
      <sz val="13"/>
      <color theme="0" tint="-0.499984740745262"/>
      <name val="Times New Roman"/>
      <family val="1"/>
    </font>
    <font>
      <b/>
      <i/>
      <sz val="13"/>
      <color indexed="17"/>
      <name val="Times New Roman"/>
      <family val="1"/>
    </font>
    <font>
      <b/>
      <sz val="13"/>
      <color rgb="FF00CC00"/>
      <name val="Times New Roman"/>
      <family val="1"/>
    </font>
  </fonts>
  <fills count="16">
    <fill>
      <patternFill patternType="none"/>
    </fill>
    <fill>
      <patternFill patternType="gray125"/>
    </fill>
    <fill>
      <patternFill patternType="solid">
        <fgColor indexed="8"/>
        <bgColor indexed="64"/>
      </patternFill>
    </fill>
    <fill>
      <patternFill patternType="solid">
        <fgColor indexed="1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11"/>
        <bgColor indexed="64"/>
      </patternFill>
    </fill>
    <fill>
      <patternFill patternType="solid">
        <fgColor indexed="46"/>
        <bgColor indexed="64"/>
      </patternFill>
    </fill>
    <fill>
      <patternFill patternType="solid">
        <fgColor indexed="12"/>
        <bgColor indexed="64"/>
      </patternFill>
    </fill>
    <fill>
      <patternFill patternType="solid">
        <fgColor indexed="10"/>
        <bgColor indexed="64"/>
      </patternFill>
    </fill>
    <fill>
      <patternFill patternType="solid">
        <fgColor theme="0" tint="-0.249977111117893"/>
        <bgColor indexed="64"/>
      </patternFill>
    </fill>
    <fill>
      <patternFill patternType="solid">
        <fgColor rgb="FFFFFF00"/>
        <bgColor indexed="64"/>
      </patternFill>
    </fill>
    <fill>
      <patternFill patternType="solid">
        <fgColor rgb="FFCCFFCC"/>
        <bgColor indexed="64"/>
      </patternFill>
    </fill>
  </fills>
  <borders count="106">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double">
        <color indexed="64"/>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style="double">
        <color indexed="64"/>
      </top>
      <bottom style="thick">
        <color indexed="13"/>
      </bottom>
      <diagonal/>
    </border>
    <border>
      <left/>
      <right/>
      <top style="double">
        <color indexed="64"/>
      </top>
      <bottom style="thick">
        <color indexed="13"/>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hair">
        <color indexed="64"/>
      </top>
      <bottom style="double">
        <color indexed="64"/>
      </bottom>
      <diagonal/>
    </border>
    <border>
      <left style="medium">
        <color indexed="64"/>
      </left>
      <right style="thin">
        <color indexed="64"/>
      </right>
      <top style="double">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9"/>
      </top>
      <bottom style="double">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double">
        <color indexed="64"/>
      </right>
      <top style="double">
        <color indexed="64"/>
      </top>
      <bottom style="medium">
        <color indexed="64"/>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style="thin">
        <color indexed="64"/>
      </right>
      <top/>
      <bottom style="thin">
        <color indexed="9"/>
      </bottom>
      <diagonal/>
    </border>
    <border>
      <left style="double">
        <color indexed="64"/>
      </left>
      <right style="double">
        <color indexed="64"/>
      </right>
      <top style="hair">
        <color indexed="64"/>
      </top>
      <bottom/>
      <diagonal/>
    </border>
    <border>
      <left/>
      <right style="double">
        <color indexed="64"/>
      </right>
      <top style="double">
        <color indexed="64"/>
      </top>
      <bottom style="thick">
        <color rgb="FFFFFF00"/>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medium">
        <color indexed="64"/>
      </top>
      <bottom style="thin">
        <color indexed="64"/>
      </bottom>
      <diagonal/>
    </border>
  </borders>
  <cellStyleXfs count="5">
    <xf numFmtId="0" fontId="0" fillId="0" borderId="0"/>
    <xf numFmtId="0" fontId="34" fillId="0" borderId="0" applyNumberFormat="0" applyFill="0" applyBorder="0" applyAlignment="0" applyProtection="0">
      <alignment vertical="top"/>
      <protection locked="0"/>
    </xf>
    <xf numFmtId="9" fontId="1" fillId="0" borderId="0" applyFont="0" applyFill="0" applyBorder="0" applyAlignment="0" applyProtection="0"/>
    <xf numFmtId="0" fontId="4" fillId="0" borderId="0"/>
    <xf numFmtId="9" fontId="4" fillId="0" borderId="0" applyFont="0" applyFill="0" applyBorder="0" applyAlignment="0" applyProtection="0"/>
  </cellStyleXfs>
  <cellXfs count="420">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11" xfId="0" applyFont="1" applyBorder="1" applyAlignment="1">
      <alignment horizontal="center" vertical="center"/>
    </xf>
    <xf numFmtId="0" fontId="4" fillId="0" borderId="12" xfId="0" applyFont="1" applyBorder="1" applyAlignment="1">
      <alignment horizontal="center"/>
    </xf>
    <xf numFmtId="0" fontId="4" fillId="0" borderId="0" xfId="0" applyFont="1" applyBorder="1" applyAlignment="1">
      <alignment horizontal="center"/>
    </xf>
    <xf numFmtId="164" fontId="4" fillId="0" borderId="12" xfId="0" applyNumberFormat="1"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4" fillId="0" borderId="13" xfId="0" applyFont="1" applyBorder="1" applyAlignment="1">
      <alignment horizontal="center"/>
    </xf>
    <xf numFmtId="0" fontId="18" fillId="0" borderId="0" xfId="0" applyFont="1" applyBorder="1" applyAlignment="1">
      <alignment horizontal="right"/>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4" xfId="0" applyFont="1" applyFill="1" applyBorder="1" applyAlignment="1">
      <alignment horizontal="right"/>
    </xf>
    <xf numFmtId="0" fontId="8" fillId="0" borderId="15" xfId="0" applyFont="1" applyBorder="1" applyAlignment="1">
      <alignment horizontal="center"/>
    </xf>
    <xf numFmtId="0" fontId="6" fillId="0" borderId="16" xfId="0" applyFont="1" applyBorder="1" applyAlignment="1">
      <alignment horizontal="center"/>
    </xf>
    <xf numFmtId="0" fontId="13" fillId="2" borderId="17" xfId="0" applyFont="1" applyFill="1" applyBorder="1" applyAlignment="1">
      <alignment horizontal="right"/>
    </xf>
    <xf numFmtId="0" fontId="21" fillId="3" borderId="18" xfId="0" applyFont="1" applyFill="1" applyBorder="1" applyAlignment="1">
      <alignment horizontal="center"/>
    </xf>
    <xf numFmtId="0" fontId="21" fillId="3" borderId="19" xfId="0" applyFont="1" applyFill="1" applyBorder="1" applyAlignment="1">
      <alignment horizontal="center"/>
    </xf>
    <xf numFmtId="49" fontId="21" fillId="3" borderId="19" xfId="0" applyNumberFormat="1" applyFont="1" applyFill="1" applyBorder="1" applyAlignment="1">
      <alignment horizontal="center"/>
    </xf>
    <xf numFmtId="0" fontId="21" fillId="3" borderId="20" xfId="0" applyFont="1" applyFill="1" applyBorder="1" applyAlignment="1">
      <alignment horizontal="center"/>
    </xf>
    <xf numFmtId="0" fontId="21" fillId="3" borderId="21" xfId="0" applyFont="1" applyFill="1" applyBorder="1" applyAlignment="1">
      <alignment horizontal="centerContinuous"/>
    </xf>
    <xf numFmtId="0" fontId="21" fillId="3" borderId="22" xfId="0" applyFont="1" applyFill="1" applyBorder="1" applyAlignment="1">
      <alignment horizontal="centerContinuous"/>
    </xf>
    <xf numFmtId="0" fontId="21" fillId="3" borderId="23" xfId="0" applyFont="1" applyFill="1" applyBorder="1" applyAlignment="1">
      <alignment horizontal="centerContinuous"/>
    </xf>
    <xf numFmtId="0" fontId="11" fillId="4" borderId="24" xfId="0" applyFont="1" applyFill="1" applyBorder="1" applyAlignment="1">
      <alignment horizontal="centerContinuous"/>
    </xf>
    <xf numFmtId="0" fontId="11" fillId="4" borderId="25" xfId="0" applyFont="1" applyFill="1" applyBorder="1" applyAlignment="1">
      <alignment horizontal="center"/>
    </xf>
    <xf numFmtId="0" fontId="11" fillId="4" borderId="26" xfId="0" applyFont="1" applyFill="1" applyBorder="1" applyAlignment="1">
      <alignment horizontal="center"/>
    </xf>
    <xf numFmtId="0" fontId="25" fillId="0" borderId="27" xfId="0" applyFont="1" applyBorder="1" applyAlignment="1">
      <alignment horizontal="centerContinuous"/>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8"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11" fillId="4" borderId="25" xfId="0" applyFont="1" applyFill="1" applyBorder="1" applyAlignment="1">
      <alignment horizontal="center" wrapText="1"/>
    </xf>
    <xf numFmtId="49" fontId="26" fillId="0" borderId="15" xfId="0" applyNumberFormat="1" applyFont="1" applyBorder="1" applyAlignment="1">
      <alignment horizontal="center"/>
    </xf>
    <xf numFmtId="164" fontId="4" fillId="0" borderId="13" xfId="0" applyNumberFormat="1" applyFont="1" applyFill="1" applyBorder="1" applyAlignment="1">
      <alignment horizontal="center"/>
    </xf>
    <xf numFmtId="0" fontId="15" fillId="0" borderId="0" xfId="0" applyNumberFormat="1" applyFont="1" applyBorder="1" applyAlignment="1">
      <alignment horizontal="centerContinuous"/>
    </xf>
    <xf numFmtId="0" fontId="11" fillId="4" borderId="25" xfId="0" applyNumberFormat="1" applyFont="1" applyFill="1" applyBorder="1" applyAlignment="1">
      <alignment horizontal="center" wrapText="1"/>
    </xf>
    <xf numFmtId="0" fontId="4" fillId="0" borderId="0" xfId="0" applyNumberFormat="1" applyFont="1" applyBorder="1" applyAlignment="1">
      <alignment horizontal="left"/>
    </xf>
    <xf numFmtId="0" fontId="3" fillId="5" borderId="29" xfId="0" applyFont="1" applyFill="1" applyBorder="1" applyAlignment="1">
      <alignment horizontal="right"/>
    </xf>
    <xf numFmtId="0" fontId="6" fillId="0" borderId="0" xfId="0" applyFont="1" applyBorder="1" applyAlignment="1">
      <alignment horizontal="center"/>
    </xf>
    <xf numFmtId="0" fontId="10" fillId="6" borderId="1" xfId="0" applyFont="1" applyFill="1" applyBorder="1" applyAlignment="1"/>
    <xf numFmtId="0" fontId="6" fillId="6" borderId="30" xfId="0" applyNumberFormat="1" applyFont="1" applyFill="1" applyBorder="1" applyAlignment="1">
      <alignment horizontal="center"/>
    </xf>
    <xf numFmtId="49" fontId="16" fillId="6" borderId="30" xfId="0" applyNumberFormat="1" applyFont="1" applyFill="1" applyBorder="1" applyAlignment="1">
      <alignment horizontal="center"/>
    </xf>
    <xf numFmtId="0" fontId="16" fillId="6" borderId="31" xfId="0" applyNumberFormat="1" applyFont="1" applyFill="1" applyBorder="1" applyAlignment="1">
      <alignment horizontal="center"/>
    </xf>
    <xf numFmtId="49" fontId="6" fillId="6" borderId="31" xfId="0" applyNumberFormat="1" applyFont="1" applyFill="1" applyBorder="1" applyAlignment="1">
      <alignment horizontal="center"/>
    </xf>
    <xf numFmtId="0" fontId="33" fillId="6" borderId="31" xfId="0" applyNumberFormat="1" applyFont="1" applyFill="1" applyBorder="1" applyAlignment="1">
      <alignment horizontal="center"/>
    </xf>
    <xf numFmtId="0" fontId="6" fillId="6" borderId="32" xfId="0" applyNumberFormat="1" applyFont="1" applyFill="1" applyBorder="1" applyAlignment="1">
      <alignment horizontal="center"/>
    </xf>
    <xf numFmtId="0" fontId="13" fillId="6" borderId="1" xfId="0" applyFont="1" applyFill="1" applyBorder="1" applyAlignment="1"/>
    <xf numFmtId="49" fontId="23" fillId="6" borderId="30" xfId="0" applyNumberFormat="1" applyFont="1" applyFill="1" applyBorder="1" applyAlignment="1">
      <alignment horizontal="center"/>
    </xf>
    <xf numFmtId="0" fontId="23" fillId="6" borderId="31" xfId="0" applyNumberFormat="1" applyFont="1" applyFill="1" applyBorder="1" applyAlignment="1">
      <alignment horizontal="center"/>
    </xf>
    <xf numFmtId="0" fontId="10" fillId="7" borderId="1" xfId="0" applyFont="1" applyFill="1" applyBorder="1" applyAlignment="1"/>
    <xf numFmtId="0" fontId="6" fillId="7" borderId="30" xfId="0" applyNumberFormat="1" applyFont="1" applyFill="1" applyBorder="1" applyAlignment="1">
      <alignment horizontal="center"/>
    </xf>
    <xf numFmtId="49" fontId="16" fillId="7" borderId="30" xfId="0" applyNumberFormat="1" applyFont="1" applyFill="1" applyBorder="1" applyAlignment="1">
      <alignment horizontal="center"/>
    </xf>
    <xf numFmtId="0" fontId="16" fillId="7" borderId="31" xfId="0" applyNumberFormat="1" applyFont="1" applyFill="1" applyBorder="1" applyAlignment="1">
      <alignment horizontal="center"/>
    </xf>
    <xf numFmtId="49" fontId="6" fillId="7" borderId="31" xfId="0" applyNumberFormat="1" applyFont="1" applyFill="1" applyBorder="1" applyAlignment="1">
      <alignment horizontal="center"/>
    </xf>
    <xf numFmtId="0" fontId="6" fillId="7" borderId="32" xfId="0" applyNumberFormat="1" applyFont="1" applyFill="1" applyBorder="1" applyAlignment="1">
      <alignment horizontal="center"/>
    </xf>
    <xf numFmtId="0" fontId="13" fillId="7" borderId="1" xfId="0" applyFont="1" applyFill="1" applyBorder="1" applyAlignment="1"/>
    <xf numFmtId="0" fontId="23" fillId="7" borderId="31" xfId="0" applyNumberFormat="1" applyFont="1" applyFill="1" applyBorder="1" applyAlignment="1">
      <alignment horizontal="center"/>
    </xf>
    <xf numFmtId="49" fontId="23" fillId="8" borderId="30" xfId="0" applyNumberFormat="1" applyFont="1" applyFill="1" applyBorder="1" applyAlignment="1">
      <alignment horizontal="center"/>
    </xf>
    <xf numFmtId="0" fontId="23" fillId="8" borderId="31" xfId="0" applyNumberFormat="1" applyFont="1" applyFill="1" applyBorder="1" applyAlignment="1">
      <alignment horizontal="center"/>
    </xf>
    <xf numFmtId="49" fontId="28" fillId="6" borderId="30" xfId="0" applyNumberFormat="1" applyFont="1" applyFill="1" applyBorder="1" applyAlignment="1">
      <alignment horizontal="center"/>
    </xf>
    <xf numFmtId="0" fontId="28" fillId="6" borderId="31" xfId="0" applyNumberFormat="1" applyFont="1" applyFill="1" applyBorder="1" applyAlignment="1">
      <alignment horizontal="center"/>
    </xf>
    <xf numFmtId="0" fontId="5" fillId="0" borderId="33" xfId="0" applyFont="1" applyBorder="1" applyAlignment="1">
      <alignment horizontal="center"/>
    </xf>
    <xf numFmtId="49" fontId="6" fillId="0" borderId="33" xfId="0" applyNumberFormat="1" applyFont="1" applyBorder="1" applyAlignment="1">
      <alignment horizontal="center"/>
    </xf>
    <xf numFmtId="164" fontId="5" fillId="9" borderId="34" xfId="0" applyNumberFormat="1" applyFont="1" applyFill="1" applyBorder="1" applyAlignment="1">
      <alignment horizontal="center"/>
    </xf>
    <xf numFmtId="164" fontId="4" fillId="0" borderId="12" xfId="0" applyNumberFormat="1" applyFont="1" applyFill="1" applyBorder="1" applyAlignment="1">
      <alignment horizontal="center"/>
    </xf>
    <xf numFmtId="0" fontId="4" fillId="0" borderId="35" xfId="0" applyFont="1" applyFill="1" applyBorder="1" applyAlignment="1">
      <alignment horizontal="center"/>
    </xf>
    <xf numFmtId="0" fontId="4" fillId="0" borderId="12" xfId="0" applyFont="1" applyFill="1" applyBorder="1" applyAlignment="1">
      <alignment horizontal="center"/>
    </xf>
    <xf numFmtId="0" fontId="3" fillId="0" borderId="0" xfId="0" applyFont="1" applyBorder="1" applyAlignment="1">
      <alignment horizontal="center"/>
    </xf>
    <xf numFmtId="0" fontId="12" fillId="6" borderId="1" xfId="0" applyFont="1" applyFill="1" applyBorder="1" applyAlignment="1"/>
    <xf numFmtId="49" fontId="24" fillId="6" borderId="30" xfId="0" applyNumberFormat="1" applyFont="1" applyFill="1" applyBorder="1" applyAlignment="1">
      <alignment horizontal="center"/>
    </xf>
    <xf numFmtId="0" fontId="24" fillId="6" borderId="31" xfId="0" applyNumberFormat="1" applyFont="1" applyFill="1" applyBorder="1" applyAlignment="1">
      <alignment horizontal="center"/>
    </xf>
    <xf numFmtId="0" fontId="6" fillId="0" borderId="30" xfId="0" applyNumberFormat="1" applyFont="1" applyFill="1" applyBorder="1" applyAlignment="1">
      <alignment horizontal="center"/>
    </xf>
    <xf numFmtId="49" fontId="6" fillId="0" borderId="31" xfId="0" applyNumberFormat="1" applyFont="1" applyFill="1" applyBorder="1" applyAlignment="1">
      <alignment horizontal="center"/>
    </xf>
    <xf numFmtId="0" fontId="6" fillId="0" borderId="32" xfId="0" applyNumberFormat="1" applyFont="1" applyFill="1" applyBorder="1" applyAlignment="1">
      <alignment horizontal="center"/>
    </xf>
    <xf numFmtId="0" fontId="13" fillId="0" borderId="1" xfId="0" applyFont="1" applyFill="1" applyBorder="1" applyAlignment="1"/>
    <xf numFmtId="49" fontId="23" fillId="0" borderId="30" xfId="0" applyNumberFormat="1" applyFont="1" applyFill="1" applyBorder="1" applyAlignment="1">
      <alignment horizontal="center"/>
    </xf>
    <xf numFmtId="0" fontId="23" fillId="0" borderId="31" xfId="0" applyNumberFormat="1" applyFont="1" applyFill="1" applyBorder="1" applyAlignment="1">
      <alignment horizontal="center"/>
    </xf>
    <xf numFmtId="0" fontId="13" fillId="0" borderId="31" xfId="0" applyNumberFormat="1" applyFont="1" applyFill="1" applyBorder="1" applyAlignment="1">
      <alignment horizontal="center"/>
    </xf>
    <xf numFmtId="0" fontId="7" fillId="0" borderId="1" xfId="0" applyFont="1" applyFill="1" applyBorder="1" applyAlignment="1"/>
    <xf numFmtId="49" fontId="17" fillId="0" borderId="30" xfId="0" applyNumberFormat="1" applyFont="1" applyFill="1" applyBorder="1" applyAlignment="1">
      <alignment horizontal="center"/>
    </xf>
    <xf numFmtId="0" fontId="17" fillId="0" borderId="31" xfId="0" applyNumberFormat="1" applyFont="1" applyFill="1" applyBorder="1" applyAlignment="1">
      <alignment horizontal="center"/>
    </xf>
    <xf numFmtId="0" fontId="22" fillId="0" borderId="1" xfId="0" applyFont="1" applyFill="1" applyBorder="1" applyAlignment="1"/>
    <xf numFmtId="49" fontId="28" fillId="0" borderId="30" xfId="0" applyNumberFormat="1" applyFont="1" applyFill="1" applyBorder="1" applyAlignment="1">
      <alignment horizontal="center"/>
    </xf>
    <xf numFmtId="0" fontId="28" fillId="0" borderId="31"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10" fillId="0" borderId="1" xfId="0" applyFont="1" applyFill="1" applyBorder="1" applyAlignment="1"/>
    <xf numFmtId="49" fontId="16" fillId="0" borderId="30" xfId="0" applyNumberFormat="1" applyFont="1" applyFill="1" applyBorder="1" applyAlignment="1">
      <alignment horizontal="center"/>
    </xf>
    <xf numFmtId="0" fontId="16" fillId="0" borderId="31"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4" borderId="37" xfId="0" applyFont="1" applyFill="1" applyBorder="1" applyAlignment="1">
      <alignment horizontal="center"/>
    </xf>
    <xf numFmtId="164" fontId="21" fillId="4" borderId="38" xfId="0" applyNumberFormat="1" applyFont="1" applyFill="1" applyBorder="1" applyAlignment="1">
      <alignment horizontal="center"/>
    </xf>
    <xf numFmtId="0" fontId="21" fillId="4" borderId="37" xfId="0" applyFont="1" applyFill="1" applyBorder="1" applyAlignment="1">
      <alignment horizontal="right"/>
    </xf>
    <xf numFmtId="0" fontId="21" fillId="4" borderId="39" xfId="0" applyFont="1" applyFill="1" applyBorder="1" applyAlignment="1"/>
    <xf numFmtId="0" fontId="4" fillId="0" borderId="40" xfId="0" applyFont="1" applyBorder="1" applyAlignment="1">
      <alignment horizontal="center" shrinkToFit="1"/>
    </xf>
    <xf numFmtId="164" fontId="4" fillId="0" borderId="41" xfId="0" applyNumberFormat="1" applyFont="1" applyBorder="1" applyAlignment="1">
      <alignment horizontal="center" shrinkToFit="1"/>
    </xf>
    <xf numFmtId="0" fontId="4" fillId="0" borderId="42" xfId="0" applyFont="1" applyBorder="1" applyAlignment="1">
      <alignment horizontal="left"/>
    </xf>
    <xf numFmtId="0" fontId="4" fillId="0" borderId="43" xfId="0" applyFont="1" applyBorder="1" applyAlignment="1">
      <alignment horizontal="left" shrinkToFit="1"/>
    </xf>
    <xf numFmtId="0" fontId="4" fillId="0" borderId="44" xfId="0" applyFont="1" applyBorder="1" applyAlignment="1">
      <alignment horizontal="center" shrinkToFit="1"/>
    </xf>
    <xf numFmtId="164" fontId="4" fillId="0" borderId="45" xfId="0" applyNumberFormat="1" applyFont="1" applyBorder="1" applyAlignment="1">
      <alignment horizontal="center" shrinkToFit="1"/>
    </xf>
    <xf numFmtId="0" fontId="4" fillId="0" borderId="46" xfId="0" applyFont="1" applyBorder="1" applyAlignment="1">
      <alignment horizontal="left"/>
    </xf>
    <xf numFmtId="0" fontId="4" fillId="0" borderId="47" xfId="0" applyFont="1" applyBorder="1" applyAlignment="1">
      <alignment horizontal="left" shrinkToFit="1"/>
    </xf>
    <xf numFmtId="0" fontId="4" fillId="0" borderId="48" xfId="0" applyFont="1" applyBorder="1" applyAlignment="1">
      <alignment horizontal="center" shrinkToFit="1"/>
    </xf>
    <xf numFmtId="164" fontId="4" fillId="0" borderId="49" xfId="0" applyNumberFormat="1" applyFont="1" applyBorder="1" applyAlignment="1">
      <alignment horizontal="center" shrinkToFit="1"/>
    </xf>
    <xf numFmtId="0" fontId="4" fillId="0" borderId="50" xfId="0" applyFont="1" applyBorder="1" applyAlignment="1">
      <alignment horizontal="left"/>
    </xf>
    <xf numFmtId="0" fontId="4" fillId="0" borderId="51"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52" xfId="0" applyFont="1" applyBorder="1" applyAlignment="1">
      <alignment horizontal="left" shrinkToFit="1"/>
    </xf>
    <xf numFmtId="0" fontId="4" fillId="0" borderId="53" xfId="0" applyFont="1" applyBorder="1" applyAlignment="1">
      <alignment horizontal="left" shrinkToFit="1"/>
    </xf>
    <xf numFmtId="0" fontId="4" fillId="0" borderId="54" xfId="0" applyFont="1" applyBorder="1" applyAlignment="1">
      <alignment horizontal="center" shrinkToFit="1"/>
    </xf>
    <xf numFmtId="164" fontId="4" fillId="0" borderId="55" xfId="0" applyNumberFormat="1" applyFont="1" applyBorder="1" applyAlignment="1">
      <alignment horizontal="center" shrinkToFit="1"/>
    </xf>
    <xf numFmtId="0" fontId="4" fillId="0" borderId="56" xfId="0" applyFont="1" applyBorder="1" applyAlignment="1">
      <alignment horizontal="left"/>
    </xf>
    <xf numFmtId="164" fontId="4" fillId="0" borderId="57" xfId="0" applyNumberFormat="1" applyFont="1" applyBorder="1" applyAlignment="1">
      <alignment horizontal="center" shrinkToFit="1"/>
    </xf>
    <xf numFmtId="0" fontId="4" fillId="0" borderId="58" xfId="0" applyFont="1" applyBorder="1" applyAlignment="1">
      <alignment horizontal="left"/>
    </xf>
    <xf numFmtId="0" fontId="13" fillId="5" borderId="1" xfId="0" applyFont="1" applyFill="1" applyBorder="1" applyAlignment="1"/>
    <xf numFmtId="9" fontId="4" fillId="0" borderId="13" xfId="0" applyNumberFormat="1" applyFont="1" applyBorder="1" applyAlignment="1">
      <alignment horizontal="center"/>
    </xf>
    <xf numFmtId="0" fontId="4" fillId="0" borderId="59" xfId="0" applyFont="1" applyFill="1" applyBorder="1" applyAlignment="1">
      <alignment horizontal="center"/>
    </xf>
    <xf numFmtId="49" fontId="4" fillId="0" borderId="12" xfId="2" applyNumberFormat="1" applyFont="1" applyFill="1" applyBorder="1" applyAlignment="1">
      <alignment horizontal="center"/>
    </xf>
    <xf numFmtId="0" fontId="12" fillId="0" borderId="1" xfId="0" applyFont="1" applyFill="1" applyBorder="1" applyAlignment="1"/>
    <xf numFmtId="49" fontId="24" fillId="0" borderId="30" xfId="0" applyNumberFormat="1" applyFont="1" applyFill="1" applyBorder="1" applyAlignment="1">
      <alignment horizontal="center"/>
    </xf>
    <xf numFmtId="0" fontId="24" fillId="0" borderId="31" xfId="0" applyNumberFormat="1" applyFont="1" applyFill="1" applyBorder="1" applyAlignment="1">
      <alignment horizontal="center"/>
    </xf>
    <xf numFmtId="0" fontId="6" fillId="5" borderId="30" xfId="0" applyNumberFormat="1" applyFont="1" applyFill="1" applyBorder="1" applyAlignment="1">
      <alignment horizontal="center"/>
    </xf>
    <xf numFmtId="49" fontId="6" fillId="5" borderId="31" xfId="0" applyNumberFormat="1" applyFont="1" applyFill="1" applyBorder="1" applyAlignment="1">
      <alignment horizontal="center"/>
    </xf>
    <xf numFmtId="0" fontId="6" fillId="5" borderId="32" xfId="0" applyNumberFormat="1" applyFont="1" applyFill="1" applyBorder="1" applyAlignment="1">
      <alignment horizontal="center"/>
    </xf>
    <xf numFmtId="0" fontId="10" fillId="5" borderId="1" xfId="0" applyFont="1" applyFill="1" applyBorder="1" applyAlignment="1"/>
    <xf numFmtId="49" fontId="16" fillId="5" borderId="30" xfId="0" applyNumberFormat="1" applyFont="1" applyFill="1" applyBorder="1" applyAlignment="1">
      <alignment horizontal="center"/>
    </xf>
    <xf numFmtId="0" fontId="16" fillId="5" borderId="31" xfId="0" applyNumberFormat="1" applyFont="1" applyFill="1" applyBorder="1" applyAlignment="1">
      <alignment horizontal="center"/>
    </xf>
    <xf numFmtId="0" fontId="6" fillId="0" borderId="31" xfId="0" applyNumberFormat="1" applyFont="1" applyFill="1" applyBorder="1" applyAlignment="1">
      <alignment horizontal="center"/>
    </xf>
    <xf numFmtId="0" fontId="12" fillId="7" borderId="8" xfId="0" applyFont="1" applyFill="1" applyBorder="1" applyAlignment="1"/>
    <xf numFmtId="0" fontId="6" fillId="7" borderId="60" xfId="0" applyNumberFormat="1" applyFont="1" applyFill="1" applyBorder="1" applyAlignment="1">
      <alignment horizontal="center"/>
    </xf>
    <xf numFmtId="49" fontId="24" fillId="7" borderId="60" xfId="0" applyNumberFormat="1" applyFont="1" applyFill="1" applyBorder="1" applyAlignment="1">
      <alignment horizontal="center"/>
    </xf>
    <xf numFmtId="0" fontId="24" fillId="7" borderId="61" xfId="0" applyNumberFormat="1" applyFont="1" applyFill="1" applyBorder="1" applyAlignment="1">
      <alignment horizontal="center"/>
    </xf>
    <xf numFmtId="49" fontId="6" fillId="7" borderId="61" xfId="0" applyNumberFormat="1" applyFont="1" applyFill="1" applyBorder="1" applyAlignment="1">
      <alignment horizontal="center"/>
    </xf>
    <xf numFmtId="0" fontId="6" fillId="7" borderId="62" xfId="0" applyNumberFormat="1" applyFont="1" applyFill="1" applyBorder="1" applyAlignment="1">
      <alignment horizontal="center"/>
    </xf>
    <xf numFmtId="9" fontId="4" fillId="0" borderId="12" xfId="0" applyNumberFormat="1" applyFont="1" applyBorder="1" applyAlignment="1">
      <alignment horizontal="center"/>
    </xf>
    <xf numFmtId="0" fontId="4" fillId="0" borderId="60" xfId="0" applyFont="1" applyBorder="1" applyAlignment="1">
      <alignment horizontal="center"/>
    </xf>
    <xf numFmtId="49" fontId="4" fillId="0" borderId="60" xfId="0" applyNumberFormat="1" applyFont="1" applyBorder="1" applyAlignment="1">
      <alignment horizontal="center"/>
    </xf>
    <xf numFmtId="164" fontId="4" fillId="0" borderId="60" xfId="0" applyNumberFormat="1"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64" xfId="0" applyFont="1" applyBorder="1" applyAlignment="1">
      <alignment horizontal="center"/>
    </xf>
    <xf numFmtId="49" fontId="4" fillId="0" borderId="64" xfId="0" applyNumberFormat="1" applyFont="1" applyBorder="1" applyAlignment="1">
      <alignment horizontal="center"/>
    </xf>
    <xf numFmtId="164" fontId="4" fillId="0" borderId="64" xfId="0" applyNumberFormat="1" applyFont="1" applyBorder="1" applyAlignment="1">
      <alignment horizontal="center"/>
    </xf>
    <xf numFmtId="0" fontId="4" fillId="0" borderId="65" xfId="0" applyFont="1" applyBorder="1" applyAlignment="1">
      <alignment horizontal="center"/>
    </xf>
    <xf numFmtId="0" fontId="4" fillId="0" borderId="24" xfId="0" applyFont="1" applyFill="1" applyBorder="1" applyAlignment="1">
      <alignment horizontal="centerContinuous"/>
    </xf>
    <xf numFmtId="0" fontId="4" fillId="0" borderId="67" xfId="0" applyFont="1" applyFill="1" applyBorder="1" applyAlignment="1">
      <alignment horizontal="centerContinuous"/>
    </xf>
    <xf numFmtId="0" fontId="4" fillId="0" borderId="68" xfId="0" applyFont="1" applyFill="1" applyBorder="1" applyAlignment="1">
      <alignment horizontal="centerContinuous"/>
    </xf>
    <xf numFmtId="164" fontId="4" fillId="0" borderId="64" xfId="0" applyNumberFormat="1" applyFont="1" applyFill="1" applyBorder="1" applyAlignment="1">
      <alignment horizontal="center"/>
    </xf>
    <xf numFmtId="0" fontId="4" fillId="0" borderId="65" xfId="0" applyFont="1" applyFill="1" applyBorder="1" applyAlignment="1">
      <alignment horizontal="center"/>
    </xf>
    <xf numFmtId="49" fontId="5" fillId="10" borderId="35" xfId="0" applyNumberFormat="1" applyFont="1" applyFill="1" applyBorder="1" applyAlignment="1">
      <alignment horizontal="center"/>
    </xf>
    <xf numFmtId="0" fontId="3" fillId="0" borderId="69" xfId="0" applyFont="1" applyBorder="1" applyAlignment="1">
      <alignment horizontal="center" vertical="center"/>
    </xf>
    <xf numFmtId="0" fontId="3" fillId="0" borderId="70" xfId="0" applyFont="1" applyBorder="1" applyAlignment="1">
      <alignment horizontal="center"/>
    </xf>
    <xf numFmtId="0" fontId="4" fillId="0" borderId="54" xfId="0" applyFont="1" applyFill="1" applyBorder="1" applyAlignment="1">
      <alignment horizontal="center" shrinkToFit="1"/>
    </xf>
    <xf numFmtId="164" fontId="4" fillId="0" borderId="55" xfId="0" applyNumberFormat="1" applyFont="1" applyFill="1" applyBorder="1" applyAlignment="1">
      <alignment horizontal="center" shrinkToFit="1"/>
    </xf>
    <xf numFmtId="0" fontId="6" fillId="0" borderId="3" xfId="0" applyFont="1" applyBorder="1" applyAlignment="1">
      <alignment horizontal="center"/>
    </xf>
    <xf numFmtId="0" fontId="6" fillId="0" borderId="28" xfId="0" applyFont="1" applyBorder="1" applyAlignment="1">
      <alignment horizontal="center"/>
    </xf>
    <xf numFmtId="0" fontId="6" fillId="0" borderId="9" xfId="0" applyFont="1" applyBorder="1" applyAlignment="1">
      <alignment horizontal="center"/>
    </xf>
    <xf numFmtId="0" fontId="40" fillId="2" borderId="71" xfId="0" applyFont="1" applyFill="1" applyBorder="1" applyAlignment="1">
      <alignment horizontal="right"/>
    </xf>
    <xf numFmtId="0" fontId="20" fillId="2" borderId="72" xfId="0" applyFont="1" applyFill="1" applyBorder="1" applyAlignment="1">
      <alignment horizontal="left"/>
    </xf>
    <xf numFmtId="0" fontId="3" fillId="2" borderId="72" xfId="0" applyFont="1" applyFill="1" applyBorder="1" applyAlignment="1">
      <alignment horizontal="centerContinuous"/>
    </xf>
    <xf numFmtId="0" fontId="4" fillId="2" borderId="72" xfId="0" applyFont="1" applyFill="1" applyBorder="1" applyAlignment="1">
      <alignment horizontal="centerContinuous"/>
    </xf>
    <xf numFmtId="0" fontId="9" fillId="0" borderId="1" xfId="0" applyFont="1" applyFill="1" applyBorder="1" applyAlignment="1"/>
    <xf numFmtId="49" fontId="27" fillId="0" borderId="30" xfId="0" applyNumberFormat="1" applyFont="1" applyFill="1" applyBorder="1" applyAlignment="1">
      <alignment horizontal="center"/>
    </xf>
    <xf numFmtId="0" fontId="27" fillId="0" borderId="31" xfId="0" applyNumberFormat="1" applyFont="1" applyFill="1" applyBorder="1" applyAlignment="1">
      <alignment horizontal="center"/>
    </xf>
    <xf numFmtId="0" fontId="4" fillId="0" borderId="73" xfId="0" applyFont="1" applyFill="1" applyBorder="1" applyAlignment="1">
      <alignment horizontal="centerContinuous"/>
    </xf>
    <xf numFmtId="0" fontId="4" fillId="0" borderId="61" xfId="0" applyFont="1" applyFill="1" applyBorder="1" applyAlignment="1">
      <alignment horizontal="centerContinuous"/>
    </xf>
    <xf numFmtId="164" fontId="4" fillId="0" borderId="60" xfId="0" applyNumberFormat="1" applyFont="1" applyFill="1" applyBorder="1" applyAlignment="1">
      <alignment horizontal="center"/>
    </xf>
    <xf numFmtId="0" fontId="4" fillId="0" borderId="8" xfId="0" applyFont="1" applyFill="1" applyBorder="1" applyAlignment="1">
      <alignment horizontal="centerContinuous"/>
    </xf>
    <xf numFmtId="0" fontId="4" fillId="0" borderId="62" xfId="0" applyFont="1" applyFill="1" applyBorder="1" applyAlignment="1">
      <alignment horizontal="center" shrinkToFit="1"/>
    </xf>
    <xf numFmtId="49" fontId="4" fillId="0" borderId="74" xfId="2" applyNumberFormat="1" applyFont="1" applyFill="1" applyBorder="1" applyAlignment="1">
      <alignment horizontal="center" vertical="center"/>
    </xf>
    <xf numFmtId="49" fontId="6" fillId="5" borderId="75" xfId="0" applyNumberFormat="1" applyFont="1" applyFill="1" applyBorder="1" applyAlignment="1">
      <alignment horizontal="centerContinuous"/>
    </xf>
    <xf numFmtId="0" fontId="6" fillId="5" borderId="76" xfId="0" applyFont="1" applyFill="1" applyBorder="1" applyAlignment="1">
      <alignment horizontal="centerContinuous"/>
    </xf>
    <xf numFmtId="0" fontId="41" fillId="2" borderId="72" xfId="0" applyFont="1" applyFill="1" applyBorder="1" applyAlignment="1">
      <alignment horizontal="left"/>
    </xf>
    <xf numFmtId="0" fontId="6" fillId="5" borderId="32" xfId="0" quotePrefix="1" applyNumberFormat="1" applyFont="1" applyFill="1" applyBorder="1" applyAlignment="1">
      <alignment horizontal="center"/>
    </xf>
    <xf numFmtId="0" fontId="35" fillId="0" borderId="78" xfId="0" applyFont="1" applyFill="1" applyBorder="1" applyAlignment="1">
      <alignment horizontal="centerContinuous"/>
    </xf>
    <xf numFmtId="0" fontId="36" fillId="0" borderId="79" xfId="0" applyNumberFormat="1" applyFont="1" applyBorder="1" applyAlignment="1">
      <alignment horizontal="center"/>
    </xf>
    <xf numFmtId="49" fontId="6" fillId="0" borderId="80" xfId="0" applyNumberFormat="1" applyFont="1" applyFill="1" applyBorder="1" applyAlignment="1">
      <alignment horizontal="center"/>
    </xf>
    <xf numFmtId="0" fontId="37" fillId="0" borderId="69" xfId="0" applyNumberFormat="1" applyFont="1" applyFill="1" applyBorder="1" applyAlignment="1">
      <alignment horizontal="centerContinuous"/>
    </xf>
    <xf numFmtId="0" fontId="36" fillId="0" borderId="74" xfId="0" applyNumberFormat="1" applyFont="1" applyBorder="1" applyAlignment="1">
      <alignment horizontal="center"/>
    </xf>
    <xf numFmtId="49" fontId="6" fillId="0" borderId="11" xfId="0" applyNumberFormat="1" applyFont="1" applyBorder="1" applyAlignment="1">
      <alignment horizontal="center"/>
    </xf>
    <xf numFmtId="0" fontId="38" fillId="0" borderId="59" xfId="0" applyNumberFormat="1" applyFont="1" applyFill="1" applyBorder="1" applyAlignment="1">
      <alignment horizontal="centerContinuous"/>
    </xf>
    <xf numFmtId="0" fontId="36" fillId="0" borderId="12" xfId="0" applyNumberFormat="1" applyFont="1" applyBorder="1" applyAlignment="1">
      <alignment horizontal="center"/>
    </xf>
    <xf numFmtId="0" fontId="6" fillId="0" borderId="32" xfId="0" quotePrefix="1" applyNumberFormat="1" applyFont="1" applyFill="1" applyBorder="1" applyAlignment="1">
      <alignment horizontal="center"/>
    </xf>
    <xf numFmtId="0" fontId="16" fillId="0" borderId="81" xfId="0" applyFont="1" applyFill="1" applyBorder="1" applyAlignment="1">
      <alignment horizontal="center" shrinkToFit="1"/>
    </xf>
    <xf numFmtId="0" fontId="5" fillId="5" borderId="82" xfId="0" applyFont="1" applyFill="1" applyBorder="1" applyAlignment="1">
      <alignment horizontal="right"/>
    </xf>
    <xf numFmtId="0" fontId="5" fillId="5" borderId="83" xfId="0" applyFont="1" applyFill="1" applyBorder="1" applyAlignment="1">
      <alignment horizontal="right"/>
    </xf>
    <xf numFmtId="0" fontId="39" fillId="5" borderId="84" xfId="0" applyFont="1" applyFill="1" applyBorder="1" applyAlignment="1">
      <alignment horizontal="right"/>
    </xf>
    <xf numFmtId="0" fontId="7" fillId="5" borderId="83" xfId="0" applyFont="1" applyFill="1" applyBorder="1" applyAlignment="1">
      <alignment horizontal="right"/>
    </xf>
    <xf numFmtId="0" fontId="10" fillId="5" borderId="83" xfId="0" applyFont="1" applyFill="1" applyBorder="1" applyAlignment="1">
      <alignment horizontal="right"/>
    </xf>
    <xf numFmtId="0" fontId="10" fillId="5" borderId="85" xfId="0" applyFont="1" applyFill="1" applyBorder="1" applyAlignment="1">
      <alignment horizontal="right"/>
    </xf>
    <xf numFmtId="0" fontId="6" fillId="0" borderId="86" xfId="0" applyFont="1" applyFill="1" applyBorder="1" applyAlignment="1">
      <alignment horizontal="centerContinuous"/>
    </xf>
    <xf numFmtId="0" fontId="6" fillId="0" borderId="66" xfId="0" applyFont="1" applyFill="1" applyBorder="1" applyAlignment="1">
      <alignment horizontal="centerContinuous"/>
    </xf>
    <xf numFmtId="0" fontId="6" fillId="0" borderId="87" xfId="0" applyFont="1" applyFill="1" applyBorder="1" applyAlignment="1">
      <alignment horizontal="centerContinuous"/>
    </xf>
    <xf numFmtId="0" fontId="6" fillId="0" borderId="88" xfId="0" applyFont="1" applyFill="1" applyBorder="1" applyAlignment="1">
      <alignment horizontal="centerContinuous"/>
    </xf>
    <xf numFmtId="0" fontId="6" fillId="0" borderId="66" xfId="0" quotePrefix="1" applyFont="1" applyFill="1" applyBorder="1" applyAlignment="1">
      <alignment horizontal="centerContinuous"/>
    </xf>
    <xf numFmtId="0" fontId="6" fillId="0" borderId="81" xfId="0" quotePrefix="1" applyFont="1" applyFill="1" applyBorder="1" applyAlignment="1">
      <alignment horizontal="centerContinuous"/>
    </xf>
    <xf numFmtId="0" fontId="4" fillId="0" borderId="30" xfId="0" applyFont="1" applyBorder="1" applyAlignment="1">
      <alignment horizontal="center"/>
    </xf>
    <xf numFmtId="49" fontId="4" fillId="0" borderId="30" xfId="0" applyNumberFormat="1" applyFont="1" applyBorder="1" applyAlignment="1">
      <alignment horizontal="center"/>
    </xf>
    <xf numFmtId="164" fontId="4" fillId="0" borderId="30" xfId="0" applyNumberFormat="1" applyFont="1" applyBorder="1" applyAlignment="1">
      <alignment horizontal="center"/>
    </xf>
    <xf numFmtId="0" fontId="12" fillId="0" borderId="31" xfId="0" applyNumberFormat="1" applyFont="1" applyFill="1" applyBorder="1" applyAlignment="1">
      <alignment horizontal="center"/>
    </xf>
    <xf numFmtId="0" fontId="21" fillId="3" borderId="23" xfId="0" applyFont="1" applyFill="1" applyBorder="1" applyAlignment="1">
      <alignment horizontal="center"/>
    </xf>
    <xf numFmtId="164" fontId="4" fillId="0" borderId="31" xfId="0" applyNumberFormat="1" applyFont="1" applyBorder="1" applyAlignment="1">
      <alignment horizontal="center"/>
    </xf>
    <xf numFmtId="164" fontId="4" fillId="0" borderId="28" xfId="0" applyNumberFormat="1" applyFont="1" applyFill="1" applyBorder="1" applyAlignment="1">
      <alignment horizontal="center"/>
    </xf>
    <xf numFmtId="164" fontId="4" fillId="0" borderId="61" xfId="0" applyNumberFormat="1" applyFont="1" applyBorder="1" applyAlignment="1">
      <alignment horizontal="center"/>
    </xf>
    <xf numFmtId="164" fontId="4" fillId="0" borderId="61" xfId="0" applyNumberFormat="1" applyFont="1" applyFill="1" applyBorder="1" applyAlignment="1">
      <alignment horizontal="center"/>
    </xf>
    <xf numFmtId="0" fontId="21" fillId="3" borderId="89" xfId="0" applyFont="1" applyFill="1" applyBorder="1" applyAlignment="1">
      <alignment horizontal="centerContinuous"/>
    </xf>
    <xf numFmtId="164" fontId="4" fillId="0" borderId="90" xfId="0" applyNumberFormat="1" applyFont="1" applyFill="1" applyBorder="1" applyAlignment="1">
      <alignment horizontal="centerContinuous"/>
    </xf>
    <xf numFmtId="0" fontId="4" fillId="0" borderId="91" xfId="0" quotePrefix="1" applyFont="1" applyBorder="1" applyAlignment="1">
      <alignment horizontal="centerContinuous"/>
    </xf>
    <xf numFmtId="164" fontId="4" fillId="0" borderId="28" xfId="0" applyNumberFormat="1" applyFont="1" applyBorder="1" applyAlignment="1">
      <alignment horizontal="centerContinuous"/>
    </xf>
    <xf numFmtId="0" fontId="4" fillId="0" borderId="92" xfId="0" applyFont="1" applyBorder="1" applyAlignment="1">
      <alignment horizontal="centerContinuous"/>
    </xf>
    <xf numFmtId="164" fontId="4" fillId="0" borderId="3" xfId="0" applyNumberFormat="1" applyFont="1" applyBorder="1" applyAlignment="1">
      <alignment horizontal="center" vertical="center"/>
    </xf>
    <xf numFmtId="49" fontId="4" fillId="0" borderId="3" xfId="0" applyNumberFormat="1" applyFont="1" applyBorder="1" applyAlignment="1">
      <alignment horizontal="center" vertical="center"/>
    </xf>
    <xf numFmtId="0" fontId="3" fillId="0" borderId="59" xfId="0" applyFont="1" applyBorder="1" applyAlignment="1">
      <alignment horizontal="center" shrinkToFit="1"/>
    </xf>
    <xf numFmtId="0" fontId="17" fillId="0" borderId="81" xfId="0" applyFont="1" applyFill="1" applyBorder="1" applyAlignment="1">
      <alignment horizontal="center" shrinkToFit="1"/>
    </xf>
    <xf numFmtId="0" fontId="4" fillId="0" borderId="14" xfId="0" applyFont="1" applyBorder="1" applyAlignment="1">
      <alignment horizontal="center" vertical="center"/>
    </xf>
    <xf numFmtId="49" fontId="4" fillId="0" borderId="30" xfId="2" applyNumberFormat="1" applyFont="1" applyFill="1" applyBorder="1" applyAlignment="1">
      <alignment horizontal="center" vertical="center"/>
    </xf>
    <xf numFmtId="0" fontId="4" fillId="0" borderId="32" xfId="0" applyFont="1" applyBorder="1" applyAlignment="1">
      <alignment horizontal="center" vertical="center"/>
    </xf>
    <xf numFmtId="0" fontId="4" fillId="0" borderId="17" xfId="0" applyFont="1" applyBorder="1" applyAlignment="1">
      <alignment horizontal="center" wrapText="1"/>
    </xf>
    <xf numFmtId="49" fontId="44" fillId="0" borderId="60" xfId="0" applyNumberFormat="1" applyFont="1" applyBorder="1" applyAlignment="1">
      <alignment horizontal="center"/>
    </xf>
    <xf numFmtId="49" fontId="44" fillId="0" borderId="74" xfId="0" applyNumberFormat="1" applyFont="1" applyBorder="1" applyAlignment="1">
      <alignment horizontal="center"/>
    </xf>
    <xf numFmtId="49" fontId="5" fillId="12" borderId="93" xfId="0" applyNumberFormat="1" applyFont="1" applyFill="1" applyBorder="1" applyAlignment="1">
      <alignment horizontal="centerContinuous"/>
    </xf>
    <xf numFmtId="49" fontId="5" fillId="10" borderId="3" xfId="0" applyNumberFormat="1" applyFont="1" applyFill="1" applyBorder="1" applyAlignment="1">
      <alignment horizontal="centerContinuous"/>
    </xf>
    <xf numFmtId="49" fontId="11" fillId="11" borderId="28" xfId="0" applyNumberFormat="1" applyFont="1" applyFill="1" applyBorder="1" applyAlignment="1">
      <alignment horizontal="centerContinuous"/>
    </xf>
    <xf numFmtId="0" fontId="9" fillId="5" borderId="94" xfId="0" applyFont="1" applyFill="1" applyBorder="1" applyAlignment="1">
      <alignment horizontal="right"/>
    </xf>
    <xf numFmtId="0" fontId="9" fillId="5" borderId="83" xfId="0" applyFont="1" applyFill="1" applyBorder="1" applyAlignment="1">
      <alignment horizontal="right"/>
    </xf>
    <xf numFmtId="0" fontId="45" fillId="2" borderId="96" xfId="1" applyFont="1" applyFill="1" applyBorder="1" applyAlignment="1" applyProtection="1">
      <alignment horizontal="right"/>
    </xf>
    <xf numFmtId="49" fontId="4" fillId="0" borderId="11" xfId="0" applyNumberFormat="1" applyFont="1" applyBorder="1" applyAlignment="1">
      <alignment horizontal="center"/>
    </xf>
    <xf numFmtId="49" fontId="16" fillId="0" borderId="77" xfId="0" applyNumberFormat="1" applyFont="1" applyBorder="1" applyAlignment="1">
      <alignment horizontal="center" shrinkToFit="1"/>
    </xf>
    <xf numFmtId="0" fontId="27" fillId="0" borderId="66" xfId="0" applyFont="1" applyFill="1" applyBorder="1" applyAlignment="1">
      <alignment horizontal="centerContinuous" shrinkToFit="1"/>
    </xf>
    <xf numFmtId="0" fontId="11" fillId="11" borderId="100" xfId="0" applyFont="1" applyFill="1" applyBorder="1" applyAlignment="1">
      <alignment horizontal="centerContinuous" wrapText="1"/>
    </xf>
    <xf numFmtId="0" fontId="11" fillId="11" borderId="101" xfId="0" applyFont="1" applyFill="1" applyBorder="1" applyAlignment="1">
      <alignment horizontal="center" wrapText="1"/>
    </xf>
    <xf numFmtId="0" fontId="11" fillId="11" borderId="102" xfId="0" applyFont="1" applyFill="1" applyBorder="1" applyAlignment="1">
      <alignment horizontal="center" wrapText="1"/>
    </xf>
    <xf numFmtId="0" fontId="6" fillId="0" borderId="1" xfId="0" applyFont="1" applyBorder="1" applyAlignment="1">
      <alignment horizontal="center" shrinkToFit="1"/>
    </xf>
    <xf numFmtId="0" fontId="6" fillId="0" borderId="30" xfId="0" applyFont="1" applyBorder="1" applyAlignment="1">
      <alignment horizontal="center"/>
    </xf>
    <xf numFmtId="0" fontId="46" fillId="9" borderId="32" xfId="2" applyNumberFormat="1" applyFont="1" applyFill="1" applyBorder="1" applyAlignment="1">
      <alignment horizontal="center" shrinkToFit="1"/>
    </xf>
    <xf numFmtId="0" fontId="6" fillId="0" borderId="100" xfId="0" applyFont="1" applyBorder="1" applyAlignment="1">
      <alignment horizontal="center" shrinkToFit="1"/>
    </xf>
    <xf numFmtId="0" fontId="6" fillId="0" borderId="103" xfId="0" applyFont="1" applyBorder="1" applyAlignment="1">
      <alignment horizontal="center"/>
    </xf>
    <xf numFmtId="0" fontId="46" fillId="9" borderId="77" xfId="2" applyNumberFormat="1" applyFont="1" applyFill="1" applyBorder="1" applyAlignment="1">
      <alignment horizontal="center" shrinkToFit="1"/>
    </xf>
    <xf numFmtId="0" fontId="6" fillId="0" borderId="1" xfId="0" applyFont="1" applyFill="1" applyBorder="1" applyAlignment="1">
      <alignment horizontal="center" shrinkToFit="1"/>
    </xf>
    <xf numFmtId="0" fontId="6" fillId="0" borderId="30" xfId="0" applyFont="1" applyFill="1" applyBorder="1" applyAlignment="1">
      <alignment horizontal="center"/>
    </xf>
    <xf numFmtId="49" fontId="6" fillId="0" borderId="30" xfId="0" applyNumberFormat="1" applyFont="1" applyFill="1" applyBorder="1" applyAlignment="1">
      <alignment horizontal="center"/>
    </xf>
    <xf numFmtId="0" fontId="46" fillId="9" borderId="62" xfId="2" applyNumberFormat="1" applyFont="1" applyFill="1" applyBorder="1" applyAlignment="1">
      <alignment horizontal="center" shrinkToFit="1"/>
    </xf>
    <xf numFmtId="0" fontId="48" fillId="0" borderId="66" xfId="0" applyFont="1" applyBorder="1" applyAlignment="1">
      <alignment horizontal="centerContinuous"/>
    </xf>
    <xf numFmtId="0" fontId="49" fillId="0" borderId="27" xfId="3" applyFont="1" applyBorder="1" applyAlignment="1">
      <alignment horizontal="centerContinuous" wrapText="1"/>
    </xf>
    <xf numFmtId="0" fontId="15" fillId="0" borderId="0" xfId="3" applyFont="1" applyBorder="1" applyAlignment="1">
      <alignment horizontal="centerContinuous" wrapText="1"/>
    </xf>
    <xf numFmtId="0" fontId="4" fillId="0" borderId="0" xfId="3" applyFont="1" applyBorder="1" applyAlignment="1">
      <alignment wrapText="1"/>
    </xf>
    <xf numFmtId="0" fontId="11" fillId="11" borderId="24" xfId="3" applyFont="1" applyFill="1" applyBorder="1" applyAlignment="1">
      <alignment horizontal="centerContinuous" wrapText="1"/>
    </xf>
    <xf numFmtId="0" fontId="11" fillId="11" borderId="25" xfId="3" applyFont="1" applyFill="1" applyBorder="1" applyAlignment="1">
      <alignment horizontal="center" wrapText="1"/>
    </xf>
    <xf numFmtId="0" fontId="21" fillId="11" borderId="25" xfId="3" applyFont="1" applyFill="1" applyBorder="1" applyAlignment="1">
      <alignment horizontal="center" wrapText="1"/>
    </xf>
    <xf numFmtId="0" fontId="11" fillId="11" borderId="26" xfId="3" applyFont="1" applyFill="1" applyBorder="1" applyAlignment="1">
      <alignment horizontal="centerContinuous" wrapText="1"/>
    </xf>
    <xf numFmtId="0" fontId="3" fillId="0" borderId="0" xfId="3" applyFont="1" applyBorder="1" applyAlignment="1">
      <alignment wrapText="1"/>
    </xf>
    <xf numFmtId="0" fontId="27" fillId="0" borderId="1" xfId="3" applyFont="1" applyFill="1" applyBorder="1" applyAlignment="1">
      <alignment horizontal="center" shrinkToFit="1"/>
    </xf>
    <xf numFmtId="0" fontId="6" fillId="0" borderId="30" xfId="3" applyFont="1" applyBorder="1" applyAlignment="1">
      <alignment horizontal="center" wrapText="1"/>
    </xf>
    <xf numFmtId="9" fontId="6" fillId="0" borderId="30" xfId="4" applyFont="1" applyBorder="1" applyAlignment="1">
      <alignment horizontal="center" shrinkToFit="1"/>
    </xf>
    <xf numFmtId="9" fontId="6" fillId="0" borderId="31" xfId="4" applyFont="1" applyBorder="1" applyAlignment="1">
      <alignment horizontal="center" shrinkToFit="1"/>
    </xf>
    <xf numFmtId="0" fontId="6" fillId="0" borderId="31" xfId="4" applyNumberFormat="1" applyFont="1" applyBorder="1" applyAlignment="1">
      <alignment horizontal="center" shrinkToFit="1"/>
    </xf>
    <xf numFmtId="0" fontId="6" fillId="0" borderId="32" xfId="3" applyNumberFormat="1" applyFont="1" applyBorder="1" applyAlignment="1">
      <alignment horizontal="center" wrapText="1"/>
    </xf>
    <xf numFmtId="49" fontId="6" fillId="0" borderId="32" xfId="3" applyNumberFormat="1" applyFont="1" applyBorder="1" applyAlignment="1">
      <alignment horizontal="center" vertical="center" wrapText="1"/>
    </xf>
    <xf numFmtId="0" fontId="6" fillId="0" borderId="30" xfId="3" applyFont="1" applyFill="1" applyBorder="1" applyAlignment="1">
      <alignment horizontal="center" wrapText="1"/>
    </xf>
    <xf numFmtId="49" fontId="6" fillId="0" borderId="32" xfId="3" quotePrefix="1" applyNumberFormat="1" applyFont="1" applyBorder="1" applyAlignment="1">
      <alignment horizontal="center" wrapText="1"/>
    </xf>
    <xf numFmtId="9" fontId="6" fillId="0" borderId="30" xfId="4" applyFont="1" applyFill="1" applyBorder="1" applyAlignment="1">
      <alignment horizontal="center" shrinkToFit="1"/>
    </xf>
    <xf numFmtId="9" fontId="6" fillId="0" borderId="31" xfId="4" applyFont="1" applyFill="1" applyBorder="1" applyAlignment="1">
      <alignment horizontal="center" shrinkToFit="1"/>
    </xf>
    <xf numFmtId="0" fontId="6" fillId="0" borderId="31" xfId="4" applyNumberFormat="1" applyFont="1" applyFill="1" applyBorder="1" applyAlignment="1">
      <alignment horizontal="center" shrinkToFit="1"/>
    </xf>
    <xf numFmtId="0" fontId="6" fillId="0" borderId="32" xfId="3" applyNumberFormat="1" applyFont="1" applyFill="1" applyBorder="1" applyAlignment="1">
      <alignment horizontal="center" wrapText="1"/>
    </xf>
    <xf numFmtId="0" fontId="6" fillId="0" borderId="32" xfId="3" applyNumberFormat="1" applyFont="1" applyBorder="1" applyAlignment="1">
      <alignment horizontal="center" vertical="center" wrapText="1"/>
    </xf>
    <xf numFmtId="9" fontId="6" fillId="0" borderId="31" xfId="4" applyFont="1" applyBorder="1" applyAlignment="1">
      <alignment horizontal="center" vertical="center" shrinkToFit="1"/>
    </xf>
    <xf numFmtId="9" fontId="6" fillId="0" borderId="31" xfId="4" applyFont="1" applyFill="1" applyBorder="1" applyAlignment="1">
      <alignment horizontal="center" vertical="center" shrinkToFit="1"/>
    </xf>
    <xf numFmtId="0" fontId="27" fillId="0" borderId="100" xfId="3" applyFont="1" applyFill="1" applyBorder="1" applyAlignment="1">
      <alignment horizontal="center" shrinkToFit="1"/>
    </xf>
    <xf numFmtId="0" fontId="6" fillId="0" borderId="103" xfId="3" applyFont="1" applyBorder="1" applyAlignment="1">
      <alignment horizontal="center" wrapText="1"/>
    </xf>
    <xf numFmtId="9" fontId="6" fillId="0" borderId="103" xfId="4" applyFont="1" applyBorder="1" applyAlignment="1">
      <alignment horizontal="center" shrinkToFit="1"/>
    </xf>
    <xf numFmtId="9" fontId="6" fillId="0" borderId="15" xfId="4" applyFont="1" applyBorder="1" applyAlignment="1">
      <alignment horizontal="center" shrinkToFit="1"/>
    </xf>
    <xf numFmtId="0" fontId="6" fillId="0" borderId="15" xfId="4" applyNumberFormat="1" applyFont="1" applyBorder="1" applyAlignment="1">
      <alignment horizontal="center" shrinkToFit="1"/>
    </xf>
    <xf numFmtId="49" fontId="6" fillId="0" borderId="77" xfId="3" applyNumberFormat="1" applyFont="1" applyBorder="1" applyAlignment="1">
      <alignment horizontal="center" vertical="center" wrapText="1"/>
    </xf>
    <xf numFmtId="0" fontId="6" fillId="0" borderId="32" xfId="3" quotePrefix="1" applyNumberFormat="1" applyFont="1" applyBorder="1" applyAlignment="1">
      <alignment horizontal="center" wrapText="1"/>
    </xf>
    <xf numFmtId="0" fontId="6" fillId="0" borderId="30" xfId="3" applyFont="1" applyBorder="1" applyAlignment="1">
      <alignment horizontal="center" vertical="center" wrapText="1"/>
    </xf>
    <xf numFmtId="9" fontId="6" fillId="0" borderId="30" xfId="4" applyFont="1" applyBorder="1" applyAlignment="1">
      <alignment horizontal="center" vertical="center" shrinkToFit="1"/>
    </xf>
    <xf numFmtId="0" fontId="6" fillId="0" borderId="31" xfId="4" applyNumberFormat="1" applyFont="1" applyBorder="1" applyAlignment="1">
      <alignment horizontal="center" vertical="center" shrinkToFit="1"/>
    </xf>
    <xf numFmtId="0" fontId="9" fillId="0" borderId="1" xfId="3" applyFont="1" applyFill="1" applyBorder="1" applyAlignment="1">
      <alignment horizontal="center" shrinkToFit="1"/>
    </xf>
    <xf numFmtId="0" fontId="5" fillId="0" borderId="30" xfId="3" applyFont="1" applyBorder="1" applyAlignment="1">
      <alignment horizontal="center" wrapText="1"/>
    </xf>
    <xf numFmtId="0" fontId="6" fillId="0" borderId="30" xfId="3" applyFont="1" applyFill="1" applyBorder="1" applyAlignment="1">
      <alignment horizontal="center" vertical="center" shrinkToFit="1"/>
    </xf>
    <xf numFmtId="0" fontId="4" fillId="0" borderId="31" xfId="4" applyNumberFormat="1" applyFont="1" applyFill="1" applyBorder="1" applyAlignment="1">
      <alignment horizontal="center" shrinkToFit="1"/>
    </xf>
    <xf numFmtId="0" fontId="6" fillId="0" borderId="31" xfId="4" applyNumberFormat="1" applyFont="1" applyFill="1" applyBorder="1" applyAlignment="1">
      <alignment horizontal="center" vertical="center" shrinkToFit="1"/>
    </xf>
    <xf numFmtId="49" fontId="6" fillId="0" borderId="32" xfId="3" applyNumberFormat="1" applyFont="1" applyFill="1" applyBorder="1" applyAlignment="1">
      <alignment horizontal="center" vertical="center" wrapText="1"/>
    </xf>
    <xf numFmtId="0" fontId="4" fillId="0" borderId="31" xfId="4" applyNumberFormat="1" applyFont="1" applyFill="1" applyBorder="1" applyAlignment="1">
      <alignment horizontal="center" vertical="center" shrinkToFit="1"/>
    </xf>
    <xf numFmtId="9" fontId="6" fillId="0" borderId="103" xfId="4" applyFont="1" applyBorder="1" applyAlignment="1">
      <alignment horizontal="center" vertical="center" shrinkToFit="1"/>
    </xf>
    <xf numFmtId="9" fontId="6" fillId="0" borderId="15" xfId="4" applyFont="1" applyBorder="1" applyAlignment="1">
      <alignment horizontal="center" vertical="center" shrinkToFit="1"/>
    </xf>
    <xf numFmtId="0" fontId="6" fillId="0" borderId="15" xfId="4" applyNumberFormat="1" applyFont="1" applyBorder="1" applyAlignment="1">
      <alignment horizontal="center" vertical="center" shrinkToFit="1"/>
    </xf>
    <xf numFmtId="49" fontId="6" fillId="0" borderId="77" xfId="3" applyNumberFormat="1" applyFont="1" applyBorder="1" applyAlignment="1">
      <alignment horizontal="center" vertical="center" shrinkToFit="1"/>
    </xf>
    <xf numFmtId="0" fontId="6" fillId="0" borderId="32" xfId="3" quotePrefix="1" applyNumberFormat="1" applyFont="1" applyFill="1" applyBorder="1" applyAlignment="1">
      <alignment horizontal="center" wrapText="1"/>
    </xf>
    <xf numFmtId="0" fontId="5" fillId="0" borderId="30" xfId="3" applyFont="1" applyFill="1" applyBorder="1" applyAlignment="1">
      <alignment horizontal="center" wrapText="1"/>
    </xf>
    <xf numFmtId="0" fontId="6" fillId="0" borderId="32" xfId="3" applyNumberFormat="1" applyFont="1" applyFill="1" applyBorder="1" applyAlignment="1">
      <alignment horizontal="center" vertical="center" wrapText="1"/>
    </xf>
    <xf numFmtId="9" fontId="6" fillId="0" borderId="30" xfId="4" applyFont="1" applyFill="1" applyBorder="1" applyAlignment="1">
      <alignment horizontal="center" vertical="center" shrinkToFit="1"/>
    </xf>
    <xf numFmtId="49" fontId="6" fillId="0" borderId="32" xfId="3" applyNumberFormat="1" applyFont="1" applyFill="1" applyBorder="1" applyAlignment="1">
      <alignment horizontal="center" vertical="center" shrinkToFit="1"/>
    </xf>
    <xf numFmtId="0" fontId="6" fillId="0" borderId="103" xfId="3" applyFont="1" applyFill="1" applyBorder="1" applyAlignment="1">
      <alignment horizontal="center" wrapText="1"/>
    </xf>
    <xf numFmtId="9" fontId="6" fillId="0" borderId="103" xfId="4" applyFont="1" applyFill="1" applyBorder="1" applyAlignment="1">
      <alignment horizontal="center" shrinkToFit="1"/>
    </xf>
    <xf numFmtId="9" fontId="6" fillId="0" borderId="15" xfId="4" applyFont="1" applyFill="1" applyBorder="1" applyAlignment="1">
      <alignment horizontal="center" shrinkToFit="1"/>
    </xf>
    <xf numFmtId="0" fontId="6" fillId="0" borderId="15" xfId="4" applyNumberFormat="1" applyFont="1" applyFill="1" applyBorder="1" applyAlignment="1">
      <alignment horizontal="center" shrinkToFit="1"/>
    </xf>
    <xf numFmtId="0" fontId="6" fillId="0" borderId="77" xfId="3" applyNumberFormat="1" applyFont="1" applyFill="1" applyBorder="1" applyAlignment="1">
      <alignment horizontal="center" wrapText="1"/>
    </xf>
    <xf numFmtId="0" fontId="6" fillId="0" borderId="32" xfId="3" quotePrefix="1" applyNumberFormat="1" applyFont="1" applyFill="1" applyBorder="1" applyAlignment="1">
      <alignment horizontal="center" vertical="center" wrapText="1"/>
    </xf>
    <xf numFmtId="9" fontId="6" fillId="0" borderId="15" xfId="4" applyFont="1" applyFill="1" applyBorder="1" applyAlignment="1">
      <alignment horizontal="center" vertical="center" shrinkToFit="1"/>
    </xf>
    <xf numFmtId="0" fontId="6" fillId="0" borderId="15" xfId="4" applyNumberFormat="1" applyFont="1" applyFill="1" applyBorder="1" applyAlignment="1">
      <alignment horizontal="center" vertical="center" shrinkToFit="1"/>
    </xf>
    <xf numFmtId="0" fontId="6" fillId="0" borderId="77" xfId="3" applyNumberFormat="1" applyFont="1" applyFill="1" applyBorder="1" applyAlignment="1">
      <alignment horizontal="center" vertical="center" wrapText="1"/>
    </xf>
    <xf numFmtId="0" fontId="27" fillId="5" borderId="1" xfId="3" applyFont="1" applyFill="1" applyBorder="1" applyAlignment="1">
      <alignment horizontal="center" shrinkToFit="1"/>
    </xf>
    <xf numFmtId="0" fontId="6" fillId="5" borderId="30" xfId="3" applyFont="1" applyFill="1" applyBorder="1" applyAlignment="1">
      <alignment horizontal="center" wrapText="1"/>
    </xf>
    <xf numFmtId="9" fontId="6" fillId="5" borderId="30" xfId="4" applyFont="1" applyFill="1" applyBorder="1" applyAlignment="1">
      <alignment horizontal="center" shrinkToFit="1"/>
    </xf>
    <xf numFmtId="9" fontId="6" fillId="5" borderId="31" xfId="4" applyFont="1" applyFill="1" applyBorder="1" applyAlignment="1">
      <alignment horizontal="center" vertical="center" shrinkToFit="1"/>
    </xf>
    <xf numFmtId="0" fontId="6" fillId="5" borderId="31" xfId="4" applyNumberFormat="1" applyFont="1" applyFill="1" applyBorder="1" applyAlignment="1">
      <alignment horizontal="center" shrinkToFit="1"/>
    </xf>
    <xf numFmtId="0" fontId="6" fillId="5" borderId="32" xfId="3" applyNumberFormat="1" applyFont="1" applyFill="1" applyBorder="1" applyAlignment="1">
      <alignment horizontal="center" wrapText="1"/>
    </xf>
    <xf numFmtId="9" fontId="6" fillId="5" borderId="60" xfId="4" applyFont="1" applyFill="1" applyBorder="1" applyAlignment="1">
      <alignment horizontal="center" shrinkToFit="1"/>
    </xf>
    <xf numFmtId="9" fontId="6" fillId="5" borderId="61" xfId="4" applyFont="1" applyFill="1" applyBorder="1" applyAlignment="1">
      <alignment horizontal="center" vertical="center" shrinkToFit="1"/>
    </xf>
    <xf numFmtId="0" fontId="6" fillId="5" borderId="61" xfId="4" applyNumberFormat="1" applyFont="1" applyFill="1" applyBorder="1" applyAlignment="1">
      <alignment horizontal="center" shrinkToFit="1"/>
    </xf>
    <xf numFmtId="0" fontId="6" fillId="5" borderId="62" xfId="3" applyNumberFormat="1" applyFont="1" applyFill="1" applyBorder="1" applyAlignment="1">
      <alignment horizontal="center" wrapText="1"/>
    </xf>
    <xf numFmtId="0" fontId="3" fillId="0" borderId="0" xfId="3" applyFont="1" applyBorder="1" applyAlignment="1">
      <alignment horizontal="right" wrapText="1"/>
    </xf>
    <xf numFmtId="0" fontId="4" fillId="0" borderId="0" xfId="3" applyFont="1" applyBorder="1" applyAlignment="1">
      <alignment horizontal="left" wrapText="1"/>
    </xf>
    <xf numFmtId="0" fontId="6" fillId="13" borderId="1" xfId="0" applyFont="1" applyFill="1" applyBorder="1" applyAlignment="1">
      <alignment horizontal="center" shrinkToFit="1"/>
    </xf>
    <xf numFmtId="0" fontId="6" fillId="13" borderId="30" xfId="0" applyFont="1" applyFill="1" applyBorder="1" applyAlignment="1">
      <alignment horizontal="center"/>
    </xf>
    <xf numFmtId="49" fontId="6" fillId="13" borderId="30" xfId="0" applyNumberFormat="1" applyFont="1" applyFill="1" applyBorder="1" applyAlignment="1">
      <alignment horizontal="center"/>
    </xf>
    <xf numFmtId="0" fontId="5" fillId="0" borderId="100" xfId="0" applyFont="1" applyBorder="1" applyAlignment="1">
      <alignment horizontal="center" shrinkToFit="1"/>
    </xf>
    <xf numFmtId="0" fontId="5" fillId="0" borderId="103" xfId="0" applyFont="1" applyBorder="1" applyAlignment="1">
      <alignment horizontal="center"/>
    </xf>
    <xf numFmtId="0" fontId="5" fillId="0" borderId="100" xfId="0" applyFont="1" applyFill="1" applyBorder="1" applyAlignment="1">
      <alignment horizontal="center" shrinkToFit="1"/>
    </xf>
    <xf numFmtId="0" fontId="5" fillId="0" borderId="103" xfId="0" applyFont="1" applyFill="1" applyBorder="1" applyAlignment="1">
      <alignment horizontal="center"/>
    </xf>
    <xf numFmtId="0" fontId="5" fillId="13" borderId="8" xfId="0" applyFont="1" applyFill="1" applyBorder="1" applyAlignment="1">
      <alignment horizontal="center" shrinkToFit="1"/>
    </xf>
    <xf numFmtId="0" fontId="5" fillId="13" borderId="60" xfId="0" applyFont="1" applyFill="1" applyBorder="1" applyAlignment="1">
      <alignment horizontal="center"/>
    </xf>
    <xf numFmtId="49" fontId="6" fillId="0" borderId="30" xfId="0" applyNumberFormat="1" applyFont="1" applyBorder="1" applyAlignment="1">
      <alignment horizontal="center"/>
    </xf>
    <xf numFmtId="49" fontId="6" fillId="0" borderId="103" xfId="0" applyNumberFormat="1" applyFont="1" applyFill="1" applyBorder="1" applyAlignment="1">
      <alignment horizontal="center"/>
    </xf>
    <xf numFmtId="49" fontId="6" fillId="13" borderId="60" xfId="0" applyNumberFormat="1" applyFont="1" applyFill="1" applyBorder="1" applyAlignment="1">
      <alignment horizontal="center"/>
    </xf>
    <xf numFmtId="49" fontId="6" fillId="0" borderId="103" xfId="0" applyNumberFormat="1" applyFont="1" applyBorder="1" applyAlignment="1">
      <alignment horizontal="center"/>
    </xf>
    <xf numFmtId="0" fontId="48" fillId="0" borderId="81" xfId="0" applyFont="1" applyFill="1" applyBorder="1" applyAlignment="1">
      <alignment horizontal="center" shrinkToFit="1"/>
    </xf>
    <xf numFmtId="0" fontId="48" fillId="0" borderId="95" xfId="0" applyFont="1" applyFill="1" applyBorder="1" applyAlignment="1">
      <alignment horizontal="centerContinuous"/>
    </xf>
    <xf numFmtId="0" fontId="47" fillId="0" borderId="86" xfId="0" applyFont="1" applyFill="1" applyBorder="1" applyAlignment="1">
      <alignment horizontal="centerContinuous"/>
    </xf>
    <xf numFmtId="0" fontId="47" fillId="0" borderId="87" xfId="0" applyFont="1" applyFill="1" applyBorder="1" applyAlignment="1">
      <alignment horizontal="centerContinuous"/>
    </xf>
    <xf numFmtId="0" fontId="9" fillId="5" borderId="1" xfId="3" applyFont="1" applyFill="1" applyBorder="1" applyAlignment="1">
      <alignment horizontal="center" shrinkToFit="1"/>
    </xf>
    <xf numFmtId="0" fontId="5" fillId="5" borderId="30" xfId="3" applyFont="1" applyFill="1" applyBorder="1" applyAlignment="1">
      <alignment horizontal="center" wrapText="1"/>
    </xf>
    <xf numFmtId="0" fontId="15" fillId="0" borderId="0" xfId="3" applyFont="1" applyBorder="1" applyAlignment="1">
      <alignment horizontal="centerContinuous"/>
    </xf>
    <xf numFmtId="0" fontId="11" fillId="11" borderId="25" xfId="3" applyFont="1" applyFill="1" applyBorder="1" applyAlignment="1">
      <alignment horizontal="center"/>
    </xf>
    <xf numFmtId="0" fontId="4" fillId="0" borderId="0" xfId="3" applyFont="1" applyBorder="1" applyAlignment="1">
      <alignment horizontal="left"/>
    </xf>
    <xf numFmtId="0" fontId="5" fillId="5" borderId="103" xfId="3" applyFont="1" applyFill="1" applyBorder="1" applyAlignment="1">
      <alignment horizontal="center" wrapText="1"/>
    </xf>
    <xf numFmtId="0" fontId="27" fillId="5" borderId="104" xfId="3" applyFont="1" applyFill="1" applyBorder="1" applyAlignment="1">
      <alignment horizontal="center" shrinkToFit="1"/>
    </xf>
    <xf numFmtId="9" fontId="6" fillId="5" borderId="103" xfId="4" applyFont="1" applyFill="1" applyBorder="1" applyAlignment="1">
      <alignment horizontal="center" shrinkToFit="1"/>
    </xf>
    <xf numFmtId="9" fontId="6" fillId="5" borderId="103" xfId="4" applyFont="1" applyFill="1" applyBorder="1" applyAlignment="1">
      <alignment horizontal="center" vertical="center" shrinkToFit="1"/>
    </xf>
    <xf numFmtId="0" fontId="6" fillId="5" borderId="103" xfId="4" applyNumberFormat="1" applyFont="1" applyFill="1" applyBorder="1" applyAlignment="1">
      <alignment horizontal="center" shrinkToFit="1"/>
    </xf>
    <xf numFmtId="0" fontId="6" fillId="5" borderId="77" xfId="3" applyNumberFormat="1" applyFont="1" applyFill="1" applyBorder="1" applyAlignment="1">
      <alignment horizontal="center" wrapText="1"/>
    </xf>
    <xf numFmtId="0" fontId="15" fillId="0" borderId="0" xfId="3" applyNumberFormat="1" applyFont="1" applyBorder="1" applyAlignment="1">
      <alignment horizontal="centerContinuous" wrapText="1"/>
    </xf>
    <xf numFmtId="0" fontId="21" fillId="11" borderId="25" xfId="3" applyNumberFormat="1" applyFont="1" applyFill="1" applyBorder="1" applyAlignment="1">
      <alignment horizontal="center" wrapText="1"/>
    </xf>
    <xf numFmtId="0" fontId="4" fillId="0" borderId="31" xfId="3" applyNumberFormat="1" applyFont="1" applyFill="1" applyBorder="1" applyAlignment="1">
      <alignment horizontal="center" wrapText="1"/>
    </xf>
    <xf numFmtId="0" fontId="4" fillId="5" borderId="31" xfId="3" applyNumberFormat="1" applyFont="1" applyFill="1" applyBorder="1" applyAlignment="1">
      <alignment horizontal="center" wrapText="1"/>
    </xf>
    <xf numFmtId="0" fontId="4" fillId="0" borderId="0" xfId="3" applyNumberFormat="1" applyFont="1" applyBorder="1" applyAlignment="1">
      <alignment horizontal="left" wrapText="1"/>
    </xf>
    <xf numFmtId="0" fontId="1" fillId="0" borderId="0" xfId="3" applyFont="1" applyBorder="1" applyAlignment="1">
      <alignment wrapText="1"/>
    </xf>
    <xf numFmtId="0" fontId="1" fillId="5" borderId="31" xfId="3" applyNumberFormat="1" applyFont="1" applyFill="1" applyBorder="1" applyAlignment="1">
      <alignment horizontal="center" wrapText="1"/>
    </xf>
    <xf numFmtId="0" fontId="1" fillId="0" borderId="31" xfId="3" applyNumberFormat="1" applyFont="1" applyFill="1" applyBorder="1" applyAlignment="1">
      <alignment horizontal="center" wrapText="1"/>
    </xf>
    <xf numFmtId="0" fontId="1" fillId="5" borderId="103" xfId="3" applyNumberFormat="1" applyFont="1" applyFill="1" applyBorder="1" applyAlignment="1">
      <alignment horizontal="center" wrapText="1"/>
    </xf>
    <xf numFmtId="0" fontId="9" fillId="5" borderId="8" xfId="3" applyFont="1" applyFill="1" applyBorder="1" applyAlignment="1">
      <alignment horizontal="center" shrinkToFit="1"/>
    </xf>
    <xf numFmtId="0" fontId="5" fillId="5" borderId="60" xfId="3" applyFont="1" applyFill="1" applyBorder="1" applyAlignment="1">
      <alignment horizontal="center" wrapText="1"/>
    </xf>
    <xf numFmtId="0" fontId="4" fillId="5" borderId="61" xfId="3" applyNumberFormat="1" applyFont="1" applyFill="1" applyBorder="1" applyAlignment="1">
      <alignment horizontal="center" wrapText="1"/>
    </xf>
    <xf numFmtId="0" fontId="9" fillId="5" borderId="100" xfId="3" applyFont="1" applyFill="1" applyBorder="1" applyAlignment="1">
      <alignment horizontal="center" shrinkToFit="1"/>
    </xf>
    <xf numFmtId="9" fontId="6" fillId="5" borderId="15" xfId="4" applyFont="1" applyFill="1" applyBorder="1" applyAlignment="1">
      <alignment horizontal="center" vertical="center" shrinkToFit="1"/>
    </xf>
    <xf numFmtId="0" fontId="1" fillId="5" borderId="15" xfId="3" applyNumberFormat="1" applyFont="1" applyFill="1" applyBorder="1" applyAlignment="1">
      <alignment horizontal="center" wrapText="1"/>
    </xf>
    <xf numFmtId="0" fontId="6" fillId="5" borderId="15" xfId="4" applyNumberFormat="1" applyFont="1" applyFill="1" applyBorder="1" applyAlignment="1">
      <alignment horizontal="center" shrinkToFit="1"/>
    </xf>
    <xf numFmtId="0" fontId="1" fillId="0" borderId="0" xfId="0" applyFont="1" applyBorder="1" applyAlignment="1"/>
    <xf numFmtId="0" fontId="27" fillId="14" borderId="66" xfId="0" applyFont="1" applyFill="1" applyBorder="1" applyAlignment="1">
      <alignment horizontal="centerContinuous"/>
    </xf>
    <xf numFmtId="0" fontId="5" fillId="0" borderId="98" xfId="0" applyFont="1" applyBorder="1" applyAlignment="1">
      <alignment horizontal="centerContinuous" wrapText="1"/>
    </xf>
    <xf numFmtId="0" fontId="5" fillId="0" borderId="99" xfId="0" applyFont="1" applyBorder="1" applyAlignment="1">
      <alignment horizontal="centerContinuous" wrapText="1"/>
    </xf>
    <xf numFmtId="0" fontId="6" fillId="0" borderId="0" xfId="0" applyFont="1" applyBorder="1" applyAlignment="1">
      <alignment wrapText="1"/>
    </xf>
    <xf numFmtId="0" fontId="6" fillId="0" borderId="0" xfId="0" applyFont="1" applyBorder="1" applyAlignment="1">
      <alignment horizontal="left" wrapText="1"/>
    </xf>
    <xf numFmtId="0" fontId="27" fillId="0" borderId="95" xfId="0" applyFont="1" applyBorder="1" applyAlignment="1">
      <alignment horizontal="centerContinuous"/>
    </xf>
    <xf numFmtId="0" fontId="5" fillId="0" borderId="0" xfId="0" applyFont="1" applyBorder="1" applyAlignment="1">
      <alignment horizontal="right" wrapText="1"/>
    </xf>
    <xf numFmtId="0" fontId="50" fillId="0" borderId="97" xfId="0" applyFont="1" applyBorder="1" applyAlignment="1">
      <alignment horizontal="centerContinuous" wrapText="1"/>
    </xf>
    <xf numFmtId="0" fontId="51" fillId="0" borderId="36" xfId="0" applyFont="1" applyBorder="1" applyAlignment="1">
      <alignment horizontal="centerContinuous"/>
    </xf>
    <xf numFmtId="0" fontId="52" fillId="11" borderId="36" xfId="0" applyFont="1" applyFill="1" applyBorder="1" applyAlignment="1">
      <alignment horizontal="centerContinuous"/>
    </xf>
    <xf numFmtId="0" fontId="52" fillId="4" borderId="36" xfId="0" applyFont="1" applyFill="1" applyBorder="1" applyAlignment="1">
      <alignment horizontal="centerContinuous"/>
    </xf>
    <xf numFmtId="0" fontId="52" fillId="2" borderId="36" xfId="0" applyFont="1" applyFill="1" applyBorder="1" applyAlignment="1">
      <alignment horizontal="centerContinuous"/>
    </xf>
    <xf numFmtId="0" fontId="53" fillId="0" borderId="36" xfId="0" applyFont="1" applyBorder="1" applyAlignment="1">
      <alignment horizontal="centerContinuous" vertical="center" wrapText="1"/>
    </xf>
    <xf numFmtId="0" fontId="54" fillId="0" borderId="36" xfId="0" applyFont="1" applyBorder="1" applyAlignment="1">
      <alignment horizontal="centerContinuous" vertical="center" wrapText="1"/>
    </xf>
    <xf numFmtId="0" fontId="55" fillId="0" borderId="36" xfId="0" applyFont="1" applyBorder="1" applyAlignment="1">
      <alignment horizontal="centerContinuous" vertical="center" wrapText="1"/>
    </xf>
    <xf numFmtId="0" fontId="56" fillId="0" borderId="36" xfId="0" applyFont="1" applyBorder="1" applyAlignment="1">
      <alignment horizontal="centerContinuous" vertical="center" wrapText="1"/>
    </xf>
    <xf numFmtId="0" fontId="22" fillId="0" borderId="31" xfId="0" applyNumberFormat="1" applyFont="1" applyFill="1" applyBorder="1" applyAlignment="1">
      <alignment horizontal="center"/>
    </xf>
    <xf numFmtId="0" fontId="10" fillId="15" borderId="1" xfId="0" applyFont="1" applyFill="1" applyBorder="1" applyAlignment="1"/>
    <xf numFmtId="0" fontId="6" fillId="15" borderId="30" xfId="0" applyNumberFormat="1" applyFont="1" applyFill="1" applyBorder="1" applyAlignment="1">
      <alignment horizontal="center"/>
    </xf>
    <xf numFmtId="49" fontId="16" fillId="15" borderId="30" xfId="0" applyNumberFormat="1" applyFont="1" applyFill="1" applyBorder="1" applyAlignment="1">
      <alignment horizontal="center"/>
    </xf>
    <xf numFmtId="0" fontId="16" fillId="15" borderId="31" xfId="0" applyNumberFormat="1" applyFont="1" applyFill="1" applyBorder="1" applyAlignment="1">
      <alignment horizontal="center"/>
    </xf>
    <xf numFmtId="49" fontId="6" fillId="15" borderId="31" xfId="0" applyNumberFormat="1" applyFont="1" applyFill="1" applyBorder="1" applyAlignment="1">
      <alignment horizontal="center"/>
    </xf>
    <xf numFmtId="0" fontId="6" fillId="15" borderId="32" xfId="0" applyNumberFormat="1" applyFont="1" applyFill="1" applyBorder="1" applyAlignment="1">
      <alignment horizontal="center"/>
    </xf>
    <xf numFmtId="0" fontId="13" fillId="15" borderId="1" xfId="0" applyFont="1" applyFill="1" applyBorder="1" applyAlignment="1"/>
    <xf numFmtId="49" fontId="23" fillId="15" borderId="30" xfId="0" applyNumberFormat="1" applyFont="1" applyFill="1" applyBorder="1" applyAlignment="1">
      <alignment horizontal="center"/>
    </xf>
    <xf numFmtId="0" fontId="23" fillId="15" borderId="31" xfId="0" applyNumberFormat="1" applyFont="1" applyFill="1" applyBorder="1" applyAlignment="1">
      <alignment horizontal="center"/>
    </xf>
    <xf numFmtId="0" fontId="13" fillId="15" borderId="31" xfId="0" applyNumberFormat="1" applyFont="1" applyFill="1" applyBorder="1" applyAlignment="1">
      <alignment horizontal="center"/>
    </xf>
    <xf numFmtId="0" fontId="22" fillId="15" borderId="1" xfId="0" applyFont="1" applyFill="1" applyBorder="1" applyAlignment="1"/>
    <xf numFmtId="49" fontId="28" fillId="15" borderId="30" xfId="0" applyNumberFormat="1" applyFont="1" applyFill="1" applyBorder="1" applyAlignment="1">
      <alignment horizontal="center"/>
    </xf>
    <xf numFmtId="0" fontId="28" fillId="15" borderId="31" xfId="0" applyNumberFormat="1" applyFont="1" applyFill="1" applyBorder="1" applyAlignment="1">
      <alignment horizontal="center"/>
    </xf>
    <xf numFmtId="0" fontId="57" fillId="2" borderId="4" xfId="0" applyFont="1" applyFill="1" applyBorder="1" applyAlignment="1">
      <alignment horizontal="right"/>
    </xf>
    <xf numFmtId="0" fontId="11" fillId="4" borderId="105" xfId="0" applyNumberFormat="1" applyFont="1" applyFill="1" applyBorder="1" applyAlignment="1">
      <alignment horizontal="center" wrapText="1"/>
    </xf>
    <xf numFmtId="0" fontId="26" fillId="0" borderId="15" xfId="0" applyNumberFormat="1" applyFont="1" applyBorder="1" applyAlignment="1">
      <alignment horizontal="center"/>
    </xf>
  </cellXfs>
  <cellStyles count="5">
    <cellStyle name="Hyperlink" xfId="1" builtinId="8"/>
    <cellStyle name="Normal" xfId="0" builtinId="0"/>
    <cellStyle name="Normal 2" xfId="3"/>
    <cellStyle name="Percent" xfId="2" builtinId="5"/>
    <cellStyle name="Percent 2" xfId="4"/>
  </cellStyles>
  <dxfs count="6">
    <dxf>
      <fill>
        <patternFill>
          <bgColor indexed="1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17</xdr:row>
      <xdr:rowOff>47625</xdr:rowOff>
    </xdr:from>
    <xdr:to>
      <xdr:col>6</xdr:col>
      <xdr:colOff>1190625</xdr:colOff>
      <xdr:row>24</xdr:row>
      <xdr:rowOff>133350</xdr:rowOff>
    </xdr:to>
    <xdr:sp macro="" textlink="">
      <xdr:nvSpPr>
        <xdr:cNvPr id="1025" name="Text 6"/>
        <xdr:cNvSpPr txBox="1">
          <a:spLocks noChangeArrowheads="1"/>
        </xdr:cNvSpPr>
      </xdr:nvSpPr>
      <xdr:spPr bwMode="auto">
        <a:xfrm>
          <a:off x="47625" y="3943350"/>
          <a:ext cx="6991350" cy="156210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endParaRPr lang="en-US" sz="1200" b="0" i="0" u="none" strike="noStrike" baseline="0">
            <a:solidFill>
              <a:srgbClr val="000000"/>
            </a:solidFill>
            <a:latin typeface="Times New Roman"/>
            <a:cs typeface="Times New Roman"/>
          </a:endParaRPr>
        </a:p>
      </xdr:txBody>
    </xdr:sp>
    <xdr:clientData/>
  </xdr:twoCellAnchor>
  <xdr:twoCellAnchor>
    <xdr:from>
      <xdr:col>5</xdr:col>
      <xdr:colOff>47625</xdr:colOff>
      <xdr:row>14</xdr:row>
      <xdr:rowOff>133350</xdr:rowOff>
    </xdr:from>
    <xdr:to>
      <xdr:col>6</xdr:col>
      <xdr:colOff>1257300</xdr:colOff>
      <xdr:row>16</xdr:row>
      <xdr:rowOff>266700</xdr:rowOff>
    </xdr:to>
    <xdr:sp macro="" textlink="">
      <xdr:nvSpPr>
        <xdr:cNvPr id="1084" name="Text Box 60"/>
        <xdr:cNvSpPr txBox="1">
          <a:spLocks noChangeArrowheads="1"/>
        </xdr:cNvSpPr>
      </xdr:nvSpPr>
      <xdr:spPr bwMode="auto">
        <a:xfrm>
          <a:off x="4772025" y="3286125"/>
          <a:ext cx="2333625" cy="561975"/>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l" rtl="0">
            <a:lnSpc>
              <a:spcPts val="1100"/>
            </a:lnSpc>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000000"/>
            </a:solidFill>
            <a:latin typeface="Times New Roman"/>
            <a:cs typeface="Times New Roman"/>
          </a:endParaRPr>
        </a:p>
      </xdr:txBody>
    </xdr:sp>
    <xdr:clientData/>
  </xdr:twoCellAnchor>
  <xdr:twoCellAnchor editAs="oneCell">
    <xdr:from>
      <xdr:col>5</xdr:col>
      <xdr:colOff>190500</xdr:colOff>
      <xdr:row>1</xdr:row>
      <xdr:rowOff>39583</xdr:rowOff>
    </xdr:from>
    <xdr:to>
      <xdr:col>6</xdr:col>
      <xdr:colOff>1114426</xdr:colOff>
      <xdr:row>14</xdr:row>
      <xdr:rowOff>95250</xdr:rowOff>
    </xdr:to>
    <xdr:pic>
      <xdr:nvPicPr>
        <xdr:cNvPr id="4" name="Picture 3" descr="C:\A\RPG\SoF\Images\NPC\Primes\Wee Folk\dwarf f cleric 34.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14900" y="411058"/>
          <a:ext cx="2047876" cy="28369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4"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5724525"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19488" name="Rectangle 1"/>
        <xdr:cNvSpPr>
          <a:spLocks noChangeArrowheads="1"/>
        </xdr:cNvSpPr>
      </xdr:nvSpPr>
      <xdr:spPr bwMode="auto">
        <a:xfrm>
          <a:off x="461010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142875</xdr:colOff>
      <xdr:row>1</xdr:row>
      <xdr:rowOff>123825</xdr:rowOff>
    </xdr:from>
    <xdr:to>
      <xdr:col>3</xdr:col>
      <xdr:colOff>371475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ard.bloom@gmail.com?subject=Strongholds%20of%20Faer&#251;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6"/>
  <sheetViews>
    <sheetView showGridLines="0" tabSelected="1" workbookViewId="0"/>
  </sheetViews>
  <sheetFormatPr defaultColWidth="13" defaultRowHeight="15.75"/>
  <cols>
    <col min="1" max="1" width="22.625" style="20" customWidth="1"/>
    <col min="2" max="2" width="10" style="21" customWidth="1"/>
    <col min="3" max="3" width="5.125" style="21" customWidth="1"/>
    <col min="4" max="4" width="13.75" style="20" bestFit="1" customWidth="1"/>
    <col min="5" max="5" width="10.5" style="21" bestFit="1" customWidth="1"/>
    <col min="6" max="6" width="14.75" style="20" customWidth="1"/>
    <col min="7" max="7" width="17.125" style="21" customWidth="1"/>
    <col min="8" max="16384" width="13" style="1"/>
  </cols>
  <sheetData>
    <row r="1" spans="1:7" ht="29.25" thickTop="1" thickBot="1">
      <c r="A1" s="185" t="s">
        <v>134</v>
      </c>
      <c r="B1" s="200" t="s">
        <v>135</v>
      </c>
      <c r="C1" s="186"/>
      <c r="D1" s="187"/>
      <c r="E1" s="188"/>
      <c r="F1" s="187"/>
      <c r="G1" s="253" t="s">
        <v>126</v>
      </c>
    </row>
    <row r="2" spans="1:7" ht="17.25" thickTop="1">
      <c r="A2" s="2" t="s">
        <v>0</v>
      </c>
      <c r="B2" s="16" t="s">
        <v>129</v>
      </c>
      <c r="C2" s="64"/>
      <c r="D2" s="4" t="s">
        <v>1</v>
      </c>
      <c r="E2" s="64" t="s">
        <v>127</v>
      </c>
      <c r="F2"/>
      <c r="G2" s="5"/>
    </row>
    <row r="3" spans="1:7" ht="16.5">
      <c r="A3" s="2" t="s">
        <v>72</v>
      </c>
      <c r="B3" s="386" t="s">
        <v>521</v>
      </c>
      <c r="C3" s="64"/>
      <c r="D3" s="4" t="s">
        <v>73</v>
      </c>
      <c r="E3" s="64">
        <v>5</v>
      </c>
      <c r="F3" s="4"/>
      <c r="G3" s="5"/>
    </row>
    <row r="4" spans="1:7" ht="16.5">
      <c r="A4" s="2" t="s">
        <v>99</v>
      </c>
      <c r="B4" s="16" t="s">
        <v>481</v>
      </c>
      <c r="C4" s="64"/>
      <c r="D4" s="4" t="s">
        <v>98</v>
      </c>
      <c r="E4" s="64">
        <f>1374-1312</f>
        <v>62</v>
      </c>
      <c r="F4" s="4"/>
      <c r="G4" s="5"/>
    </row>
    <row r="5" spans="1:7" ht="16.5">
      <c r="A5" s="2" t="s">
        <v>74</v>
      </c>
      <c r="B5" s="16" t="s">
        <v>482</v>
      </c>
      <c r="C5" s="64"/>
      <c r="D5" s="4" t="s">
        <v>2</v>
      </c>
      <c r="E5" s="64" t="s">
        <v>109</v>
      </c>
      <c r="F5" s="4"/>
      <c r="G5" s="5"/>
    </row>
    <row r="6" spans="1:7" ht="17.25" thickBot="1">
      <c r="A6" s="2" t="s">
        <v>75</v>
      </c>
      <c r="B6" s="16" t="s">
        <v>483</v>
      </c>
      <c r="C6" s="49"/>
      <c r="D6" s="4" t="s">
        <v>3</v>
      </c>
      <c r="E6" s="184" t="s">
        <v>110</v>
      </c>
      <c r="F6" s="4"/>
      <c r="G6" s="5"/>
    </row>
    <row r="7" spans="1:7" ht="17.25" thickTop="1">
      <c r="A7" s="202" t="s">
        <v>78</v>
      </c>
      <c r="B7" s="203" t="s">
        <v>477</v>
      </c>
      <c r="C7" s="248">
        <f>RIGHT(B7,1)+'Personal File'!C13+2</f>
        <v>9</v>
      </c>
      <c r="D7" s="212" t="s">
        <v>131</v>
      </c>
      <c r="E7" s="204" t="s">
        <v>128</v>
      </c>
      <c r="F7" s="3"/>
      <c r="G7" s="5"/>
    </row>
    <row r="8" spans="1:7" ht="16.5">
      <c r="A8" s="205" t="s">
        <v>79</v>
      </c>
      <c r="B8" s="206" t="s">
        <v>478</v>
      </c>
      <c r="C8" s="249">
        <f>RIGHT(B8,1)+'Personal File'!C12</f>
        <v>2</v>
      </c>
      <c r="D8" s="213" t="s">
        <v>85</v>
      </c>
      <c r="E8" s="207" t="s">
        <v>320</v>
      </c>
      <c r="F8" s="3"/>
      <c r="G8" s="5"/>
    </row>
    <row r="9" spans="1:7" ht="17.25" thickBot="1">
      <c r="A9" s="208" t="s">
        <v>80</v>
      </c>
      <c r="B9" s="209" t="s">
        <v>477</v>
      </c>
      <c r="C9" s="250">
        <f>RIGHT(B9,1)+'Personal File'!C15</f>
        <v>4</v>
      </c>
      <c r="D9" s="213" t="s">
        <v>112</v>
      </c>
      <c r="E9" s="254" t="s">
        <v>132</v>
      </c>
      <c r="F9" s="3"/>
      <c r="G9" s="5"/>
    </row>
    <row r="10" spans="1:7" ht="18" thickTop="1" thickBot="1">
      <c r="A10" s="63"/>
      <c r="B10" s="198"/>
      <c r="C10" s="199"/>
      <c r="D10" s="214" t="s">
        <v>15</v>
      </c>
      <c r="E10" s="36">
        <v>0</v>
      </c>
      <c r="F10" s="3"/>
      <c r="G10" s="5"/>
    </row>
    <row r="11" spans="1:7" ht="16.5">
      <c r="A11" s="34" t="s">
        <v>4</v>
      </c>
      <c r="B11" s="35">
        <v>8</v>
      </c>
      <c r="C11" s="419">
        <f t="shared" ref="C11:C16" si="0">IF(B11&gt;9.9,CONCATENATE("+",ROUNDDOWN((B11-10)/2,0)),ROUNDUP((B11-10)/2,0))</f>
        <v>-1</v>
      </c>
      <c r="D11" s="251" t="s">
        <v>83</v>
      </c>
      <c r="E11" s="255" t="s">
        <v>133</v>
      </c>
      <c r="F11" s="3"/>
      <c r="G11" s="5"/>
    </row>
    <row r="12" spans="1:7" ht="16.5">
      <c r="A12" s="7" t="s">
        <v>5</v>
      </c>
      <c r="B12" s="182">
        <v>12</v>
      </c>
      <c r="C12" s="58" t="str">
        <f t="shared" si="0"/>
        <v>+1</v>
      </c>
      <c r="D12" s="252" t="s">
        <v>84</v>
      </c>
      <c r="E12" s="89">
        <f>Martial!B15+Equipment!B16+('Personal File'!E10/100)</f>
        <v>0</v>
      </c>
      <c r="F12" s="3"/>
      <c r="G12" s="5"/>
    </row>
    <row r="13" spans="1:7" ht="16.5">
      <c r="A13" s="32" t="s">
        <v>18</v>
      </c>
      <c r="B13" s="6">
        <v>17</v>
      </c>
      <c r="C13" s="50" t="str">
        <f t="shared" si="0"/>
        <v>+3</v>
      </c>
      <c r="D13" s="215" t="s">
        <v>20</v>
      </c>
      <c r="E13" s="87">
        <v>45</v>
      </c>
      <c r="F13" s="3"/>
      <c r="G13" s="5"/>
    </row>
    <row r="14" spans="1:7" ht="16.5">
      <c r="A14" s="417" t="s">
        <v>19</v>
      </c>
      <c r="B14" s="6">
        <v>10</v>
      </c>
      <c r="C14" s="58" t="str">
        <f t="shared" si="0"/>
        <v>+0</v>
      </c>
      <c r="D14" s="215" t="s">
        <v>71</v>
      </c>
      <c r="E14" s="87">
        <v>45</v>
      </c>
      <c r="F14" s="2"/>
      <c r="G14" s="5"/>
    </row>
    <row r="15" spans="1:7" ht="16.5">
      <c r="A15" s="33" t="s">
        <v>21</v>
      </c>
      <c r="B15" s="6">
        <v>10</v>
      </c>
      <c r="C15" s="58" t="str">
        <f t="shared" si="0"/>
        <v>+0</v>
      </c>
      <c r="D15" s="216" t="s">
        <v>107</v>
      </c>
      <c r="E15" s="88">
        <f>10+C12+C15</f>
        <v>11</v>
      </c>
      <c r="F15" s="3"/>
      <c r="G15" s="5"/>
    </row>
    <row r="16" spans="1:7" ht="17.25" thickBot="1">
      <c r="A16" s="37" t="s">
        <v>17</v>
      </c>
      <c r="B16" s="183">
        <v>14</v>
      </c>
      <c r="C16" s="51" t="str">
        <f t="shared" si="0"/>
        <v>+2</v>
      </c>
      <c r="D16" s="217" t="s">
        <v>70</v>
      </c>
      <c r="E16" s="177">
        <f>E15+C12+SUM(Martial!B12:B13)</f>
        <v>12</v>
      </c>
      <c r="F16" s="3"/>
      <c r="G16" s="5"/>
    </row>
    <row r="17" spans="1:7" ht="24.75" thickTop="1" thickBot="1">
      <c r="A17" s="8" t="s">
        <v>31</v>
      </c>
      <c r="B17" s="9"/>
      <c r="C17" s="9"/>
      <c r="D17" s="10"/>
      <c r="E17" s="10"/>
      <c r="F17" s="10"/>
      <c r="G17" s="11"/>
    </row>
    <row r="18" spans="1:7" s="15" customFormat="1" ht="17.25" thickTop="1">
      <c r="A18" s="12"/>
      <c r="B18" s="13"/>
      <c r="C18" s="13"/>
      <c r="D18" s="13"/>
      <c r="E18" s="13"/>
      <c r="F18" s="13"/>
      <c r="G18" s="14"/>
    </row>
    <row r="19" spans="1:7" s="15" customFormat="1" ht="16.5">
      <c r="A19" s="110"/>
      <c r="B19" s="16"/>
      <c r="C19" s="16"/>
      <c r="D19" s="16"/>
      <c r="E19" s="16"/>
      <c r="F19" s="16"/>
      <c r="G19" s="111"/>
    </row>
    <row r="20" spans="1:7" s="15" customFormat="1" ht="16.5">
      <c r="A20" s="110"/>
      <c r="B20" s="16"/>
      <c r="C20" s="16"/>
      <c r="D20" s="16"/>
      <c r="E20" s="16"/>
      <c r="F20" s="16"/>
      <c r="G20" s="111"/>
    </row>
    <row r="21" spans="1:7" s="15" customFormat="1" ht="16.5">
      <c r="A21" s="110"/>
      <c r="B21" s="16"/>
      <c r="C21" s="16"/>
      <c r="D21" s="16"/>
      <c r="E21" s="16"/>
      <c r="F21" s="16"/>
      <c r="G21" s="111"/>
    </row>
    <row r="22" spans="1:7" s="15" customFormat="1" ht="16.5">
      <c r="A22" s="110"/>
      <c r="B22" s="16"/>
      <c r="C22" s="16"/>
      <c r="D22" s="16"/>
      <c r="E22" s="16"/>
      <c r="F22" s="16"/>
      <c r="G22" s="111"/>
    </row>
    <row r="23" spans="1:7" s="15" customFormat="1" ht="16.5">
      <c r="A23" s="110"/>
      <c r="B23" s="16"/>
      <c r="C23" s="16"/>
      <c r="D23" s="16"/>
      <c r="E23" s="16"/>
      <c r="F23" s="16"/>
      <c r="G23" s="111"/>
    </row>
    <row r="24" spans="1:7" s="15" customFormat="1" ht="16.5">
      <c r="A24" s="110"/>
      <c r="B24" s="16"/>
      <c r="C24" s="16"/>
      <c r="D24" s="16"/>
      <c r="E24" s="16"/>
      <c r="F24" s="16"/>
      <c r="G24" s="111"/>
    </row>
    <row r="25" spans="1:7" ht="17.25" thickBot="1">
      <c r="A25" s="17"/>
      <c r="B25" s="18"/>
      <c r="C25" s="18"/>
      <c r="D25" s="18"/>
      <c r="E25" s="18"/>
      <c r="F25" s="18"/>
      <c r="G25" s="19"/>
    </row>
    <row r="26" spans="1:7" ht="16.5" thickTop="1"/>
  </sheetData>
  <phoneticPr fontId="0" type="noConversion"/>
  <conditionalFormatting sqref="E14">
    <cfRule type="cellIs" dxfId="5" priority="1" stopIfTrue="1" operator="lessThan">
      <formula>$E$13/3</formula>
    </cfRule>
    <cfRule type="cellIs" dxfId="4" priority="2" stopIfTrue="1" operator="between">
      <formula>$E$13/3</formula>
      <formula>$E$13/2</formula>
    </cfRule>
    <cfRule type="cellIs" dxfId="3" priority="3" stopIfTrue="1" operator="greaterThan">
      <formula>$E$13/2</formula>
    </cfRule>
  </conditionalFormatting>
  <conditionalFormatting sqref="E12">
    <cfRule type="cellIs" dxfId="2" priority="4" stopIfTrue="1" operator="greaterThan">
      <formula>86</formula>
    </cfRule>
    <cfRule type="cellIs" dxfId="1" priority="5" stopIfTrue="1" operator="between">
      <formula>43</formula>
      <formula>86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pane ySplit="2" topLeftCell="A3" activePane="bottomLeft" state="frozen"/>
      <selection pane="bottomLeft" activeCell="A3" sqref="A3"/>
    </sheetView>
  </sheetViews>
  <sheetFormatPr defaultColWidth="13" defaultRowHeight="15.75"/>
  <cols>
    <col min="1" max="1" width="28.75" style="20" bestFit="1" customWidth="1"/>
    <col min="2" max="2" width="6.25" style="20" customWidth="1"/>
    <col min="3" max="4" width="6.25" style="21" hidden="1" customWidth="1"/>
    <col min="5" max="5" width="9.125" style="21" bestFit="1" customWidth="1"/>
    <col min="6" max="6" width="6.75" style="21" bestFit="1" customWidth="1"/>
    <col min="7" max="9" width="6.75" style="62" customWidth="1"/>
    <col min="10" max="10" width="40.625" style="20" customWidth="1"/>
    <col min="11" max="16384" width="13" style="1"/>
  </cols>
  <sheetData>
    <row r="1" spans="1:10" ht="24" thickBot="1">
      <c r="A1" s="48" t="s">
        <v>16</v>
      </c>
      <c r="B1" s="22"/>
      <c r="C1" s="22"/>
      <c r="D1" s="22"/>
      <c r="E1" s="22"/>
      <c r="F1" s="22"/>
      <c r="G1" s="60"/>
      <c r="H1" s="60"/>
      <c r="I1" s="60"/>
      <c r="J1" s="22"/>
    </row>
    <row r="2" spans="1:10" s="15" customFormat="1" ht="33">
      <c r="A2" s="45" t="s">
        <v>6</v>
      </c>
      <c r="B2" s="46" t="s">
        <v>36</v>
      </c>
      <c r="C2" s="46" t="s">
        <v>43</v>
      </c>
      <c r="D2" s="46" t="s">
        <v>35</v>
      </c>
      <c r="E2" s="57" t="s">
        <v>68</v>
      </c>
      <c r="F2" s="57" t="s">
        <v>44</v>
      </c>
      <c r="G2" s="61" t="s">
        <v>76</v>
      </c>
      <c r="H2" s="418" t="s">
        <v>529</v>
      </c>
      <c r="I2" s="61" t="s">
        <v>95</v>
      </c>
      <c r="J2" s="47" t="s">
        <v>7</v>
      </c>
    </row>
    <row r="3" spans="1:10" s="52" customFormat="1" ht="16.5">
      <c r="A3" s="112"/>
      <c r="B3" s="97">
        <v>0</v>
      </c>
      <c r="C3" s="113" t="s">
        <v>39</v>
      </c>
      <c r="D3" s="114" t="str">
        <f>IF(C3="Str",'Personal File'!$C$11,IF(C3="Dex",'Personal File'!$C$12,IF(C3="Con",'Personal File'!$C$13,IF(C3="Int",'Personal File'!$C$14,IF(C3="Wis",'Personal File'!$C$15,IF(C3="Cha",'Personal File'!$C$16))))))</f>
        <v>+0</v>
      </c>
      <c r="E3" s="114" t="str">
        <f t="shared" ref="E3:E40" si="0">CONCATENATE(C3," (",D3,")")</f>
        <v>Int (+0)</v>
      </c>
      <c r="F3" s="155" t="s">
        <v>69</v>
      </c>
      <c r="G3" s="98">
        <f t="shared" ref="G3:G8" si="1">B3+MID(E3,6,2)+F3</f>
        <v>0</v>
      </c>
      <c r="H3" s="98">
        <f ca="1">RANDBETWEEN(1,20)</f>
        <v>18</v>
      </c>
      <c r="I3" s="98">
        <f t="shared" ref="I3:I4" ca="1" si="2">SUM(G3:H3)</f>
        <v>18</v>
      </c>
      <c r="J3" s="210"/>
    </row>
    <row r="4" spans="1:10" s="56" customFormat="1" ht="16.5">
      <c r="A4" s="146" t="s">
        <v>45</v>
      </c>
      <c r="B4" s="97">
        <v>0</v>
      </c>
      <c r="C4" s="147" t="s">
        <v>41</v>
      </c>
      <c r="D4" s="148" t="str">
        <f>IF(C4="Str",'Personal File'!$C$11,IF(C4="Dex",'Personal File'!$C$12,IF(C4="Con",'Personal File'!$C$13,IF(C4="Int",'Personal File'!$C$14,IF(C4="Wis",'Personal File'!$C$15,IF(C4="Cha",'Personal File'!$C$16))))))</f>
        <v>+1</v>
      </c>
      <c r="E4" s="148" t="str">
        <f t="shared" si="0"/>
        <v>Dex (+1)</v>
      </c>
      <c r="F4" s="98" t="s">
        <v>69</v>
      </c>
      <c r="G4" s="98">
        <f t="shared" si="1"/>
        <v>1</v>
      </c>
      <c r="H4" s="98">
        <f ca="1">RANDBETWEEN(1,20)</f>
        <v>16</v>
      </c>
      <c r="I4" s="98">
        <f t="shared" ca="1" si="2"/>
        <v>17</v>
      </c>
      <c r="J4" s="99"/>
    </row>
    <row r="5" spans="1:10" s="54" customFormat="1" ht="16.5">
      <c r="A5" s="100" t="s">
        <v>46</v>
      </c>
      <c r="B5" s="97">
        <v>0</v>
      </c>
      <c r="C5" s="101" t="s">
        <v>37</v>
      </c>
      <c r="D5" s="102" t="str">
        <f>IF(C5="Str",'Personal File'!$C$11,IF(C5="Dex",'Personal File'!$C$12,IF(C5="Con",'Personal File'!$C$13,IF(C5="Int",'Personal File'!$C$14,IF(C5="Wis",'Personal File'!$C$15,IF(C5="Cha",'Personal File'!$C$16))))))</f>
        <v>+2</v>
      </c>
      <c r="E5" s="103" t="str">
        <f t="shared" si="0"/>
        <v>Cha (+2)</v>
      </c>
      <c r="F5" s="98" t="s">
        <v>69</v>
      </c>
      <c r="G5" s="98">
        <f t="shared" si="1"/>
        <v>2</v>
      </c>
      <c r="H5" s="98">
        <f t="shared" ref="H5:H40" ca="1" si="3">RANDBETWEEN(1,20)</f>
        <v>15</v>
      </c>
      <c r="I5" s="98">
        <f t="shared" ref="I5" ca="1" si="4">SUM(G5:H5)</f>
        <v>17</v>
      </c>
      <c r="J5" s="99"/>
    </row>
    <row r="6" spans="1:10" s="53" customFormat="1" ht="16.5">
      <c r="A6" s="104" t="s">
        <v>47</v>
      </c>
      <c r="B6" s="97">
        <v>0</v>
      </c>
      <c r="C6" s="105" t="s">
        <v>42</v>
      </c>
      <c r="D6" s="106">
        <f>IF(C6="Str",'Personal File'!$C$11,IF(C6="Dex",'Personal File'!$C$12,IF(C6="Con",'Personal File'!$C$13,IF(C6="Int",'Personal File'!$C$14,IF(C6="Wis",'Personal File'!$C$15,IF(C6="Cha",'Personal File'!$C$16))))))</f>
        <v>-1</v>
      </c>
      <c r="E6" s="106" t="str">
        <f t="shared" si="0"/>
        <v>Str (-1)</v>
      </c>
      <c r="F6" s="98" t="s">
        <v>69</v>
      </c>
      <c r="G6" s="98">
        <f t="shared" si="1"/>
        <v>-1</v>
      </c>
      <c r="H6" s="98">
        <f t="shared" ca="1" si="3"/>
        <v>17</v>
      </c>
      <c r="I6" s="98">
        <f t="shared" ref="I6:I40" ca="1" si="5">SUM(G6:H6)</f>
        <v>16</v>
      </c>
      <c r="J6" s="99"/>
    </row>
    <row r="7" spans="1:10" s="53" customFormat="1" ht="16.5">
      <c r="A7" s="189" t="s">
        <v>22</v>
      </c>
      <c r="B7" s="97">
        <v>0</v>
      </c>
      <c r="C7" s="190" t="s">
        <v>38</v>
      </c>
      <c r="D7" s="191" t="str">
        <f>IF(C7="Str",'Personal File'!$C$11,IF(C7="Dex",'Personal File'!$C$12,IF(C7="Con",'Personal File'!$C$13,IF(C7="Int",'Personal File'!$C$14,IF(C7="Wis",'Personal File'!$C$15,IF(C7="Cha",'Personal File'!$C$16))))))</f>
        <v>+3</v>
      </c>
      <c r="E7" s="191" t="str">
        <f t="shared" si="0"/>
        <v>Con (+3)</v>
      </c>
      <c r="F7" s="98" t="s">
        <v>69</v>
      </c>
      <c r="G7" s="98">
        <f t="shared" si="1"/>
        <v>3</v>
      </c>
      <c r="H7" s="98">
        <f t="shared" ca="1" si="3"/>
        <v>10</v>
      </c>
      <c r="I7" s="98">
        <f t="shared" ca="1" si="5"/>
        <v>13</v>
      </c>
      <c r="J7" s="99"/>
    </row>
    <row r="8" spans="1:10" s="52" customFormat="1" ht="16.5">
      <c r="A8" s="112" t="s">
        <v>108</v>
      </c>
      <c r="B8" s="97">
        <v>0</v>
      </c>
      <c r="C8" s="113" t="s">
        <v>39</v>
      </c>
      <c r="D8" s="114" t="str">
        <f>IF(C8="Str",'Personal File'!$C$11,IF(C8="Dex",'Personal File'!$C$12,IF(C8="Con",'Personal File'!$C$13,IF(C8="Int",'Personal File'!$C$14,IF(C8="Wis",'Personal File'!$C$15,IF(C8="Cha",'Personal File'!$C$16))))))</f>
        <v>+0</v>
      </c>
      <c r="E8" s="114" t="str">
        <f t="shared" si="0"/>
        <v>Int (+0)</v>
      </c>
      <c r="F8" s="98" t="s">
        <v>69</v>
      </c>
      <c r="G8" s="98">
        <f t="shared" si="1"/>
        <v>0</v>
      </c>
      <c r="H8" s="98">
        <f t="shared" ca="1" si="3"/>
        <v>18</v>
      </c>
      <c r="I8" s="98">
        <f t="shared" ca="1" si="5"/>
        <v>18</v>
      </c>
      <c r="J8" s="210"/>
    </row>
    <row r="9" spans="1:10" s="55" customFormat="1" ht="16.5">
      <c r="A9" s="65" t="s">
        <v>48</v>
      </c>
      <c r="B9" s="66">
        <v>0</v>
      </c>
      <c r="C9" s="67" t="s">
        <v>39</v>
      </c>
      <c r="D9" s="68" t="str">
        <f>IF(C9="Str",'Personal File'!$C$11,IF(C9="Dex",'Personal File'!$C$12,IF(C9="Con",'Personal File'!$C$13,IF(C9="Int",'Personal File'!$C$14,IF(C9="Wis",'Personal File'!$C$15,IF(C9="Cha",'Personal File'!$C$16))))))</f>
        <v>+0</v>
      </c>
      <c r="E9" s="68" t="str">
        <f t="shared" si="0"/>
        <v>Int (+0)</v>
      </c>
      <c r="F9" s="69" t="s">
        <v>69</v>
      </c>
      <c r="G9" s="70">
        <v>0</v>
      </c>
      <c r="H9" s="70">
        <f t="shared" ca="1" si="3"/>
        <v>14</v>
      </c>
      <c r="I9" s="70">
        <f t="shared" ca="1" si="5"/>
        <v>14</v>
      </c>
      <c r="J9" s="71"/>
    </row>
    <row r="10" spans="1:10" s="56" customFormat="1" ht="16.5">
      <c r="A10" s="410" t="s">
        <v>49</v>
      </c>
      <c r="B10" s="405">
        <v>6</v>
      </c>
      <c r="C10" s="411" t="s">
        <v>37</v>
      </c>
      <c r="D10" s="412" t="str">
        <f>IF(C10="Str",'Personal File'!$C$11,IF(C10="Dex",'Personal File'!$C$12,IF(C10="Con",'Personal File'!$C$13,IF(C10="Int",'Personal File'!$C$14,IF(C10="Wis",'Personal File'!$C$15,IF(C10="Cha",'Personal File'!$C$16))))))</f>
        <v>+2</v>
      </c>
      <c r="E10" s="413" t="str">
        <f t="shared" si="0"/>
        <v>Cha (+2)</v>
      </c>
      <c r="F10" s="408" t="s">
        <v>69</v>
      </c>
      <c r="G10" s="408">
        <f>B10+MID(E10,6,2)+F10</f>
        <v>8</v>
      </c>
      <c r="H10" s="408">
        <f t="shared" ca="1" si="3"/>
        <v>8</v>
      </c>
      <c r="I10" s="408">
        <f t="shared" ca="1" si="5"/>
        <v>16</v>
      </c>
      <c r="J10" s="409"/>
    </row>
    <row r="11" spans="1:10" s="56" customFormat="1" ht="16.5">
      <c r="A11" s="65" t="s">
        <v>50</v>
      </c>
      <c r="B11" s="66">
        <v>0</v>
      </c>
      <c r="C11" s="67" t="s">
        <v>39</v>
      </c>
      <c r="D11" s="68" t="str">
        <f>IF(C11="Str",'Personal File'!$C$11,IF(C11="Dex",'Personal File'!$C$12,IF(C11="Con",'Personal File'!$C$13,IF(C11="Int",'Personal File'!$C$14,IF(C11="Wis",'Personal File'!$C$15,IF(C11="Cha",'Personal File'!$C$16))))))</f>
        <v>+0</v>
      </c>
      <c r="E11" s="68" t="str">
        <f t="shared" si="0"/>
        <v>Int (+0)</v>
      </c>
      <c r="F11" s="69" t="s">
        <v>69</v>
      </c>
      <c r="G11" s="70">
        <v>0</v>
      </c>
      <c r="H11" s="70">
        <f t="shared" ca="1" si="3"/>
        <v>12</v>
      </c>
      <c r="I11" s="70">
        <f t="shared" ca="1" si="5"/>
        <v>12</v>
      </c>
      <c r="J11" s="71"/>
    </row>
    <row r="12" spans="1:10" s="56" customFormat="1" ht="16.5">
      <c r="A12" s="100" t="s">
        <v>51</v>
      </c>
      <c r="B12" s="97">
        <v>0</v>
      </c>
      <c r="C12" s="101" t="s">
        <v>37</v>
      </c>
      <c r="D12" s="102" t="str">
        <f>IF(C12="Str",'Personal File'!$C$11,IF(C12="Dex",'Personal File'!$C$12,IF(C12="Con",'Personal File'!$C$13,IF(C12="Int",'Personal File'!$C$14,IF(C12="Wis",'Personal File'!$C$15,IF(C12="Cha",'Personal File'!$C$16))))))</f>
        <v>+2</v>
      </c>
      <c r="E12" s="103" t="str">
        <f t="shared" si="0"/>
        <v>Cha (+2)</v>
      </c>
      <c r="F12" s="98" t="s">
        <v>69</v>
      </c>
      <c r="G12" s="98">
        <f t="shared" ref="G12:G19" si="6">B12+MID(E12,6,2)+F12</f>
        <v>2</v>
      </c>
      <c r="H12" s="98">
        <f t="shared" ca="1" si="3"/>
        <v>10</v>
      </c>
      <c r="I12" s="98">
        <f t="shared" ca="1" si="5"/>
        <v>12</v>
      </c>
      <c r="J12" s="99"/>
    </row>
    <row r="13" spans="1:10" s="56" customFormat="1" ht="16.5">
      <c r="A13" s="146" t="s">
        <v>52</v>
      </c>
      <c r="B13" s="97">
        <v>0</v>
      </c>
      <c r="C13" s="147" t="s">
        <v>41</v>
      </c>
      <c r="D13" s="148" t="str">
        <f>IF(C13="Str",'Personal File'!$C$11,IF(C13="Dex",'Personal File'!$C$12,IF(C13="Con",'Personal File'!$C$13,IF(C13="Int",'Personal File'!$C$14,IF(C13="Wis",'Personal File'!$C$15,IF(C13="Cha",'Personal File'!$C$16))))))</f>
        <v>+1</v>
      </c>
      <c r="E13" s="227" t="str">
        <f t="shared" si="0"/>
        <v>Dex (+1)</v>
      </c>
      <c r="F13" s="98" t="s">
        <v>69</v>
      </c>
      <c r="G13" s="98">
        <f t="shared" si="6"/>
        <v>1</v>
      </c>
      <c r="H13" s="98">
        <f t="shared" ca="1" si="3"/>
        <v>7</v>
      </c>
      <c r="I13" s="98">
        <f t="shared" ca="1" si="5"/>
        <v>8</v>
      </c>
      <c r="J13" s="99"/>
    </row>
    <row r="14" spans="1:10" s="56" customFormat="1" ht="16.5">
      <c r="A14" s="75" t="s">
        <v>53</v>
      </c>
      <c r="B14" s="76">
        <v>0</v>
      </c>
      <c r="C14" s="77" t="s">
        <v>39</v>
      </c>
      <c r="D14" s="78" t="str">
        <f>IF(C14="Str",'Personal File'!$C$11,IF(C14="Dex",'Personal File'!$C$12,IF(C14="Con",'Personal File'!$C$13,IF(C14="Int",'Personal File'!$C$14,IF(C14="Wis",'Personal File'!$C$15,IF(C14="Cha",'Personal File'!$C$16))))))</f>
        <v>+0</v>
      </c>
      <c r="E14" s="78" t="str">
        <f t="shared" si="0"/>
        <v>Int (+0)</v>
      </c>
      <c r="F14" s="79" t="s">
        <v>69</v>
      </c>
      <c r="G14" s="79">
        <f t="shared" si="6"/>
        <v>0</v>
      </c>
      <c r="H14" s="79">
        <f t="shared" ca="1" si="3"/>
        <v>2</v>
      </c>
      <c r="I14" s="79">
        <f t="shared" ca="1" si="5"/>
        <v>2</v>
      </c>
      <c r="J14" s="80"/>
    </row>
    <row r="15" spans="1:10" s="56" customFormat="1" ht="16.5">
      <c r="A15" s="410" t="s">
        <v>54</v>
      </c>
      <c r="B15" s="405">
        <v>1</v>
      </c>
      <c r="C15" s="411" t="s">
        <v>37</v>
      </c>
      <c r="D15" s="412" t="str">
        <f>IF(C15="Str",'Personal File'!$C$11,IF(C15="Dex",'Personal File'!$C$12,IF(C15="Con",'Personal File'!$C$13,IF(C15="Int",'Personal File'!$C$14,IF(C15="Wis",'Personal File'!$C$15,IF(C15="Cha",'Personal File'!$C$16))))))</f>
        <v>+2</v>
      </c>
      <c r="E15" s="413" t="str">
        <f t="shared" si="0"/>
        <v>Cha (+2)</v>
      </c>
      <c r="F15" s="408" t="s">
        <v>69</v>
      </c>
      <c r="G15" s="408">
        <f t="shared" si="6"/>
        <v>3</v>
      </c>
      <c r="H15" s="408">
        <f t="shared" ca="1" si="3"/>
        <v>1</v>
      </c>
      <c r="I15" s="408">
        <f t="shared" ca="1" si="5"/>
        <v>4</v>
      </c>
      <c r="J15" s="409"/>
    </row>
    <row r="16" spans="1:10" s="56" customFormat="1" ht="16.5">
      <c r="A16" s="410" t="s">
        <v>24</v>
      </c>
      <c r="B16" s="405">
        <v>1</v>
      </c>
      <c r="C16" s="411" t="s">
        <v>37</v>
      </c>
      <c r="D16" s="412" t="str">
        <f>IF(C16="Str",'Personal File'!$C$11,IF(C16="Dex",'Personal File'!$C$12,IF(C16="Con",'Personal File'!$C$13,IF(C16="Int",'Personal File'!$C$14,IF(C16="Wis",'Personal File'!$C$15,IF(C16="Cha",'Personal File'!$C$16))))))</f>
        <v>+2</v>
      </c>
      <c r="E16" s="412" t="str">
        <f t="shared" si="0"/>
        <v>Cha (+2)</v>
      </c>
      <c r="F16" s="408" t="s">
        <v>69</v>
      </c>
      <c r="G16" s="408">
        <f t="shared" si="6"/>
        <v>3</v>
      </c>
      <c r="H16" s="408">
        <f t="shared" ca="1" si="3"/>
        <v>16</v>
      </c>
      <c r="I16" s="408">
        <f t="shared" ca="1" si="5"/>
        <v>19</v>
      </c>
      <c r="J16" s="409"/>
    </row>
    <row r="17" spans="1:10" s="56" customFormat="1" ht="16.5">
      <c r="A17" s="414" t="s">
        <v>55</v>
      </c>
      <c r="B17" s="405">
        <v>1</v>
      </c>
      <c r="C17" s="415" t="s">
        <v>40</v>
      </c>
      <c r="D17" s="416" t="str">
        <f>IF(C17="Str",'Personal File'!$C$11,IF(C17="Dex",'Personal File'!$C$12,IF(C17="Con",'Personal File'!$C$13,IF(C17="Int",'Personal File'!$C$14,IF(C17="Wis",'Personal File'!$C$15,IF(C17="Cha",'Personal File'!$C$16))))))</f>
        <v>+0</v>
      </c>
      <c r="E17" s="416" t="str">
        <f t="shared" si="0"/>
        <v>Wis (+0)</v>
      </c>
      <c r="F17" s="408" t="s">
        <v>69</v>
      </c>
      <c r="G17" s="408">
        <f t="shared" si="6"/>
        <v>1</v>
      </c>
      <c r="H17" s="408">
        <f t="shared" ca="1" si="3"/>
        <v>14</v>
      </c>
      <c r="I17" s="408">
        <f t="shared" ca="1" si="5"/>
        <v>15</v>
      </c>
      <c r="J17" s="409"/>
    </row>
    <row r="18" spans="1:10" s="56" customFormat="1" ht="16.5">
      <c r="A18" s="146" t="s">
        <v>56</v>
      </c>
      <c r="B18" s="97">
        <v>0</v>
      </c>
      <c r="C18" s="147" t="s">
        <v>41</v>
      </c>
      <c r="D18" s="148" t="str">
        <f>IF(C18="Str",'Personal File'!$C$11,IF(C18="Dex",'Personal File'!$C$12,IF(C18="Con",'Personal File'!$C$13,IF(C18="Int",'Personal File'!$C$14,IF(C18="Wis",'Personal File'!$C$15,IF(C18="Cha",'Personal File'!$C$16))))))</f>
        <v>+1</v>
      </c>
      <c r="E18" s="148" t="str">
        <f t="shared" si="0"/>
        <v>Dex (+1)</v>
      </c>
      <c r="F18" s="98" t="s">
        <v>69</v>
      </c>
      <c r="G18" s="98">
        <f t="shared" si="6"/>
        <v>1</v>
      </c>
      <c r="H18" s="98">
        <f t="shared" ca="1" si="3"/>
        <v>15</v>
      </c>
      <c r="I18" s="98">
        <f t="shared" ca="1" si="5"/>
        <v>16</v>
      </c>
      <c r="J18" s="99"/>
    </row>
    <row r="19" spans="1:10" s="56" customFormat="1" ht="16.5">
      <c r="A19" s="81" t="s">
        <v>57</v>
      </c>
      <c r="B19" s="76">
        <v>0</v>
      </c>
      <c r="C19" s="83" t="s">
        <v>37</v>
      </c>
      <c r="D19" s="84" t="str">
        <f>IF(C19="Str",'Personal File'!$C$11,IF(C19="Dex",'Personal File'!$C$12,IF(C19="Con",'Personal File'!$C$13,IF(C19="Int",'Personal File'!$C$14,IF(C19="Wis",'Personal File'!$C$15,IF(C19="Cha",'Personal File'!$C$16))))))</f>
        <v>+2</v>
      </c>
      <c r="E19" s="82" t="str">
        <f t="shared" si="0"/>
        <v>Cha (+2)</v>
      </c>
      <c r="F19" s="79" t="s">
        <v>69</v>
      </c>
      <c r="G19" s="79">
        <f t="shared" si="6"/>
        <v>2</v>
      </c>
      <c r="H19" s="79">
        <f t="shared" ca="1" si="3"/>
        <v>4</v>
      </c>
      <c r="I19" s="79">
        <f t="shared" ca="1" si="5"/>
        <v>6</v>
      </c>
      <c r="J19" s="80"/>
    </row>
    <row r="20" spans="1:10" s="56" customFormat="1" ht="16.5">
      <c r="A20" s="104" t="s">
        <v>58</v>
      </c>
      <c r="B20" s="97">
        <v>0</v>
      </c>
      <c r="C20" s="105" t="s">
        <v>42</v>
      </c>
      <c r="D20" s="106">
        <f>IF(C20="Str",'Personal File'!$C$11,IF(C20="Dex",'Personal File'!$C$12,IF(C20="Con",'Personal File'!$C$13,IF(C20="Int",'Personal File'!$C$14,IF(C20="Wis",'Personal File'!$C$15,IF(C20="Cha",'Personal File'!$C$16))))))</f>
        <v>-1</v>
      </c>
      <c r="E20" s="106" t="str">
        <f t="shared" si="0"/>
        <v>Str (-1)</v>
      </c>
      <c r="F20" s="79" t="s">
        <v>69</v>
      </c>
      <c r="G20" s="98">
        <f>B20+MID(E20,6,2)+F20</f>
        <v>-1</v>
      </c>
      <c r="H20" s="98">
        <f t="shared" ca="1" si="3"/>
        <v>3</v>
      </c>
      <c r="I20" s="98">
        <f t="shared" ca="1" si="5"/>
        <v>2</v>
      </c>
      <c r="J20" s="99"/>
    </row>
    <row r="21" spans="1:10" s="56" customFormat="1" ht="16.5">
      <c r="A21" s="152" t="s">
        <v>102</v>
      </c>
      <c r="B21" s="149">
        <v>0</v>
      </c>
      <c r="C21" s="153" t="s">
        <v>39</v>
      </c>
      <c r="D21" s="154" t="str">
        <f>IF(C21="Str",'Personal File'!$C$11,IF(C21="Dex",'Personal File'!$C$12,IF(C21="Con",'Personal File'!$C$13,IF(C21="Int",'Personal File'!$C$14,IF(C21="Wis",'Personal File'!$C$15,IF(C21="Cha",'Personal File'!$C$16))))))</f>
        <v>+0</v>
      </c>
      <c r="E21" s="154" t="str">
        <f t="shared" si="0"/>
        <v>Int (+0)</v>
      </c>
      <c r="F21" s="150" t="s">
        <v>69</v>
      </c>
      <c r="G21" s="70">
        <v>0</v>
      </c>
      <c r="H21" s="70">
        <f t="shared" ca="1" si="3"/>
        <v>16</v>
      </c>
      <c r="I21" s="70">
        <f t="shared" ca="1" si="5"/>
        <v>16</v>
      </c>
      <c r="J21" s="151"/>
    </row>
    <row r="22" spans="1:10" s="56" customFormat="1" ht="16.5">
      <c r="A22" s="152" t="s">
        <v>101</v>
      </c>
      <c r="B22" s="149">
        <v>0</v>
      </c>
      <c r="C22" s="153" t="s">
        <v>39</v>
      </c>
      <c r="D22" s="154" t="str">
        <f>IF(C22="Str",'Personal File'!$C$11,IF(C22="Dex",'Personal File'!$C$12,IF(C22="Con",'Personal File'!$C$13,IF(C22="Int",'Personal File'!$C$14,IF(C22="Wis",'Personal File'!$C$15,IF(C22="Cha",'Personal File'!$C$16))))))</f>
        <v>+0</v>
      </c>
      <c r="E22" s="154" t="str">
        <f>CONCATENATE(C22," (",D22,")")</f>
        <v>Int (+0)</v>
      </c>
      <c r="F22" s="150" t="s">
        <v>69</v>
      </c>
      <c r="G22" s="70">
        <v>0</v>
      </c>
      <c r="H22" s="70">
        <f t="shared" ca="1" si="3"/>
        <v>5</v>
      </c>
      <c r="I22" s="70">
        <f t="shared" ca="1" si="5"/>
        <v>5</v>
      </c>
      <c r="J22" s="151"/>
    </row>
    <row r="23" spans="1:10" s="56" customFormat="1" ht="16.5">
      <c r="A23" s="404" t="s">
        <v>125</v>
      </c>
      <c r="B23" s="405">
        <v>4</v>
      </c>
      <c r="C23" s="406" t="s">
        <v>39</v>
      </c>
      <c r="D23" s="407" t="str">
        <f>IF(C23="Str",'Personal File'!$C$11,IF(C23="Dex",'Personal File'!$C$12,IF(C23="Con",'Personal File'!$C$13,IF(C23="Int",'Personal File'!$C$14,IF(C23="Wis",'Personal File'!$C$15,IF(C23="Cha",'Personal File'!$C$16))))))</f>
        <v>+0</v>
      </c>
      <c r="E23" s="407" t="str">
        <f t="shared" si="0"/>
        <v>Int (+0)</v>
      </c>
      <c r="F23" s="408" t="s">
        <v>69</v>
      </c>
      <c r="G23" s="408">
        <f t="shared" ref="G23" si="7">B23+MID(E23,6,2)+F23</f>
        <v>4</v>
      </c>
      <c r="H23" s="408">
        <f t="shared" ca="1" si="3"/>
        <v>9</v>
      </c>
      <c r="I23" s="408">
        <f t="shared" ca="1" si="5"/>
        <v>13</v>
      </c>
      <c r="J23" s="409"/>
    </row>
    <row r="24" spans="1:10" s="56" customFormat="1" ht="16.5">
      <c r="A24" s="107" t="s">
        <v>59</v>
      </c>
      <c r="B24" s="97">
        <v>0</v>
      </c>
      <c r="C24" s="108" t="s">
        <v>40</v>
      </c>
      <c r="D24" s="109" t="str">
        <f>IF(C24="Str",'Personal File'!$C$11,IF(C24="Dex",'Personal File'!$C$12,IF(C24="Con",'Personal File'!$C$13,IF(C24="Int",'Personal File'!$C$14,IF(C24="Wis",'Personal File'!$C$15,IF(C24="Cha",'Personal File'!$C$16))))))</f>
        <v>+0</v>
      </c>
      <c r="E24" s="403" t="str">
        <f t="shared" si="0"/>
        <v>Wis (+0)</v>
      </c>
      <c r="F24" s="98" t="s">
        <v>69</v>
      </c>
      <c r="G24" s="98">
        <f>B24+MID(E24,6,2)+F24</f>
        <v>0</v>
      </c>
      <c r="H24" s="98">
        <f t="shared" ca="1" si="3"/>
        <v>12</v>
      </c>
      <c r="I24" s="98">
        <f t="shared" ca="1" si="5"/>
        <v>12</v>
      </c>
      <c r="J24" s="99"/>
    </row>
    <row r="25" spans="1:10" s="56" customFormat="1" ht="16.5">
      <c r="A25" s="146" t="s">
        <v>25</v>
      </c>
      <c r="B25" s="97">
        <v>0</v>
      </c>
      <c r="C25" s="147" t="s">
        <v>41</v>
      </c>
      <c r="D25" s="148" t="str">
        <f>IF(C25="Str",'Personal File'!$C$11,IF(C25="Dex",'Personal File'!$C$12,IF(C25="Con",'Personal File'!$C$13,IF(C25="Int",'Personal File'!$C$14,IF(C25="Wis",'Personal File'!$C$15,IF(C25="Cha",'Personal File'!$C$16))))))</f>
        <v>+1</v>
      </c>
      <c r="E25" s="148" t="str">
        <f t="shared" si="0"/>
        <v>Dex (+1)</v>
      </c>
      <c r="F25" s="98" t="s">
        <v>69</v>
      </c>
      <c r="G25" s="98">
        <f>B25+MID(E25,6,2)+F25</f>
        <v>1</v>
      </c>
      <c r="H25" s="98">
        <f t="shared" ca="1" si="3"/>
        <v>7</v>
      </c>
      <c r="I25" s="98">
        <f t="shared" ca="1" si="5"/>
        <v>8</v>
      </c>
      <c r="J25" s="99"/>
    </row>
    <row r="26" spans="1:10" s="56" customFormat="1" ht="16.5">
      <c r="A26" s="94" t="s">
        <v>60</v>
      </c>
      <c r="B26" s="66">
        <v>0</v>
      </c>
      <c r="C26" s="95" t="s">
        <v>41</v>
      </c>
      <c r="D26" s="96" t="str">
        <f>IF(C26="Str",'Personal File'!$C$11,IF(C26="Dex",'Personal File'!$C$12,IF(C26="Con",'Personal File'!$C$13,IF(C26="Int",'Personal File'!$C$14,IF(C26="Wis",'Personal File'!$C$15,IF(C26="Cha",'Personal File'!$C$16))))))</f>
        <v>+1</v>
      </c>
      <c r="E26" s="96" t="str">
        <f t="shared" si="0"/>
        <v>Dex (+1)</v>
      </c>
      <c r="F26" s="69" t="s">
        <v>69</v>
      </c>
      <c r="G26" s="70">
        <v>0</v>
      </c>
      <c r="H26" s="70">
        <f t="shared" ca="1" si="3"/>
        <v>9</v>
      </c>
      <c r="I26" s="70">
        <f t="shared" ca="1" si="5"/>
        <v>9</v>
      </c>
      <c r="J26" s="71"/>
    </row>
    <row r="27" spans="1:10" ht="16.5">
      <c r="A27" s="100" t="s">
        <v>103</v>
      </c>
      <c r="B27" s="97">
        <v>0</v>
      </c>
      <c r="C27" s="101" t="s">
        <v>37</v>
      </c>
      <c r="D27" s="102" t="str">
        <f>IF(C27="Str",'Personal File'!$C$11,IF(C27="Dex",'Personal File'!$C$12,IF(C27="Con",'Personal File'!$C$13,IF(C27="Int",'Personal File'!$C$14,IF(C27="Wis",'Personal File'!$C$15,IF(C27="Cha",'Personal File'!$C$16))))))</f>
        <v>+2</v>
      </c>
      <c r="E27" s="102" t="str">
        <f t="shared" si="0"/>
        <v>Cha (+2)</v>
      </c>
      <c r="F27" s="98" t="s">
        <v>69</v>
      </c>
      <c r="G27" s="98">
        <f>B27+MID(E27,6,2)+F27</f>
        <v>2</v>
      </c>
      <c r="H27" s="98">
        <f t="shared" ca="1" si="3"/>
        <v>17</v>
      </c>
      <c r="I27" s="98">
        <f t="shared" ca="1" si="5"/>
        <v>19</v>
      </c>
      <c r="J27" s="99"/>
    </row>
    <row r="28" spans="1:10" ht="16.5">
      <c r="A28" s="142" t="s">
        <v>61</v>
      </c>
      <c r="B28" s="66">
        <v>0</v>
      </c>
      <c r="C28" s="85" t="s">
        <v>40</v>
      </c>
      <c r="D28" s="86" t="str">
        <f>IF(C28="Str",'Personal File'!$C$11,IF(C28="Dex",'Personal File'!$C$12,IF(C28="Con",'Personal File'!$C$13,IF(C28="Int",'Personal File'!$C$14,IF(C28="Wis",'Personal File'!$C$15,IF(C28="Cha",'Personal File'!$C$16))))))</f>
        <v>+0</v>
      </c>
      <c r="E28" s="86" t="str">
        <f t="shared" si="0"/>
        <v>Wis (+0)</v>
      </c>
      <c r="F28" s="69" t="s">
        <v>69</v>
      </c>
      <c r="G28" s="70">
        <v>0</v>
      </c>
      <c r="H28" s="70">
        <f t="shared" ca="1" si="3"/>
        <v>1</v>
      </c>
      <c r="I28" s="70">
        <f t="shared" ca="1" si="5"/>
        <v>1</v>
      </c>
      <c r="J28" s="71"/>
    </row>
    <row r="29" spans="1:10" ht="16.5">
      <c r="A29" s="146" t="s">
        <v>26</v>
      </c>
      <c r="B29" s="97">
        <v>0</v>
      </c>
      <c r="C29" s="147" t="s">
        <v>41</v>
      </c>
      <c r="D29" s="148" t="str">
        <f>IF(C29="Str",'Personal File'!$C$11,IF(C29="Dex",'Personal File'!$C$12,IF(C29="Con",'Personal File'!$C$13,IF(C29="Int",'Personal File'!$C$14,IF(C29="Wis",'Personal File'!$C$15,IF(C29="Cha",'Personal File'!$C$16))))))</f>
        <v>+1</v>
      </c>
      <c r="E29" s="227" t="str">
        <f t="shared" si="0"/>
        <v>Dex (+1)</v>
      </c>
      <c r="F29" s="98" t="s">
        <v>69</v>
      </c>
      <c r="G29" s="98">
        <f>B29+MID(E29,6,2)+F29</f>
        <v>1</v>
      </c>
      <c r="H29" s="98">
        <f t="shared" ca="1" si="3"/>
        <v>10</v>
      </c>
      <c r="I29" s="98">
        <f t="shared" ca="1" si="5"/>
        <v>11</v>
      </c>
      <c r="J29" s="99"/>
    </row>
    <row r="30" spans="1:10" ht="16.5">
      <c r="A30" s="112" t="s">
        <v>27</v>
      </c>
      <c r="B30" s="97">
        <v>0</v>
      </c>
      <c r="C30" s="113" t="s">
        <v>39</v>
      </c>
      <c r="D30" s="114" t="str">
        <f>IF(C30="Str",'Personal File'!$C$11,IF(C30="Dex",'Personal File'!$C$12,IF(C30="Con",'Personal File'!$C$13,IF(C30="Int",'Personal File'!$C$14,IF(C30="Wis",'Personal File'!$C$15,IF(C30="Cha",'Personal File'!$C$16))))))</f>
        <v>+0</v>
      </c>
      <c r="E30" s="114" t="str">
        <f t="shared" si="0"/>
        <v>Int (+0)</v>
      </c>
      <c r="F30" s="98" t="s">
        <v>69</v>
      </c>
      <c r="G30" s="98">
        <f>B30+MID(E30,6,2)+F30</f>
        <v>0</v>
      </c>
      <c r="H30" s="98">
        <f t="shared" ca="1" si="3"/>
        <v>10</v>
      </c>
      <c r="I30" s="98">
        <f t="shared" ca="1" si="5"/>
        <v>10</v>
      </c>
      <c r="J30" s="210"/>
    </row>
    <row r="31" spans="1:10" ht="16.5">
      <c r="A31" s="414" t="s">
        <v>62</v>
      </c>
      <c r="B31" s="405">
        <v>2</v>
      </c>
      <c r="C31" s="415" t="s">
        <v>40</v>
      </c>
      <c r="D31" s="416" t="str">
        <f>IF(C31="Str",'Personal File'!$C$11,IF(C31="Dex",'Personal File'!$C$12,IF(C31="Con",'Personal File'!$C$13,IF(C31="Int",'Personal File'!$C$14,IF(C31="Wis",'Personal File'!$C$15,IF(C31="Cha",'Personal File'!$C$16))))))</f>
        <v>+0</v>
      </c>
      <c r="E31" s="416" t="str">
        <f t="shared" si="0"/>
        <v>Wis (+0)</v>
      </c>
      <c r="F31" s="408" t="s">
        <v>69</v>
      </c>
      <c r="G31" s="408">
        <f>B31+MID(E31,6,2)+F31</f>
        <v>2</v>
      </c>
      <c r="H31" s="408">
        <f t="shared" ca="1" si="3"/>
        <v>3</v>
      </c>
      <c r="I31" s="408">
        <f t="shared" ca="1" si="5"/>
        <v>5</v>
      </c>
      <c r="J31" s="409"/>
    </row>
    <row r="32" spans="1:10" ht="16.5">
      <c r="A32" s="94" t="s">
        <v>104</v>
      </c>
      <c r="B32" s="66">
        <v>0</v>
      </c>
      <c r="C32" s="95" t="s">
        <v>41</v>
      </c>
      <c r="D32" s="96" t="str">
        <f>IF(C32="Str",'Personal File'!$C$11,IF(C32="Dex",'Personal File'!$C$12,IF(C32="Con",'Personal File'!$C$13,IF(C32="Int",'Personal File'!$C$14,IF(C32="Wis",'Personal File'!$C$15,IF(C32="Cha",'Personal File'!$C$16))))))</f>
        <v>+1</v>
      </c>
      <c r="E32" s="96" t="str">
        <f t="shared" si="0"/>
        <v>Dex (+1)</v>
      </c>
      <c r="F32" s="69" t="s">
        <v>69</v>
      </c>
      <c r="G32" s="70">
        <v>0</v>
      </c>
      <c r="H32" s="70">
        <f t="shared" ca="1" si="3"/>
        <v>9</v>
      </c>
      <c r="I32" s="70">
        <f t="shared" ca="1" si="5"/>
        <v>9</v>
      </c>
      <c r="J32" s="71"/>
    </row>
    <row r="33" spans="1:10" ht="16.5">
      <c r="A33" s="152" t="s">
        <v>100</v>
      </c>
      <c r="B33" s="149">
        <v>0</v>
      </c>
      <c r="C33" s="153" t="s">
        <v>39</v>
      </c>
      <c r="D33" s="154" t="str">
        <f>IF(C33="Str",'Personal File'!$C$11,IF(C33="Dex",'Personal File'!$C$12,IF(C33="Con",'Personal File'!$C$13,IF(C33="Int",'Personal File'!$C$14,IF(C33="Wis",'Personal File'!$C$15,IF(C33="Cha",'Personal File'!$C$16))))))</f>
        <v>+0</v>
      </c>
      <c r="E33" s="154" t="str">
        <f t="shared" si="0"/>
        <v>Int (+0)</v>
      </c>
      <c r="F33" s="150" t="s">
        <v>69</v>
      </c>
      <c r="G33" s="70">
        <v>0</v>
      </c>
      <c r="H33" s="70">
        <f t="shared" ca="1" si="3"/>
        <v>20</v>
      </c>
      <c r="I33" s="70">
        <f t="shared" ca="1" si="5"/>
        <v>20</v>
      </c>
      <c r="J33" s="151"/>
    </row>
    <row r="34" spans="1:10" ht="16.5">
      <c r="A34" s="152" t="s">
        <v>63</v>
      </c>
      <c r="B34" s="149">
        <v>0</v>
      </c>
      <c r="C34" s="153" t="s">
        <v>39</v>
      </c>
      <c r="D34" s="154" t="str">
        <f>IF(C34="Str",'Personal File'!$C$11,IF(C34="Dex",'Personal File'!$C$12,IF(C34="Con",'Personal File'!$C$13,IF(C34="Int",'Personal File'!$C$14,IF(C34="Wis",'Personal File'!$C$15,IF(C34="Cha",'Personal File'!$C$16))))))</f>
        <v>+0</v>
      </c>
      <c r="E34" s="154" t="str">
        <f t="shared" si="0"/>
        <v>Int (+0)</v>
      </c>
      <c r="F34" s="150" t="s">
        <v>69</v>
      </c>
      <c r="G34" s="70">
        <v>0</v>
      </c>
      <c r="H34" s="70">
        <f t="shared" ca="1" si="3"/>
        <v>4</v>
      </c>
      <c r="I34" s="70">
        <f t="shared" ca="1" si="5"/>
        <v>4</v>
      </c>
      <c r="J34" s="201"/>
    </row>
    <row r="35" spans="1:10" ht="16.5">
      <c r="A35" s="414" t="s">
        <v>64</v>
      </c>
      <c r="B35" s="405">
        <v>1</v>
      </c>
      <c r="C35" s="415" t="s">
        <v>40</v>
      </c>
      <c r="D35" s="416" t="str">
        <f>IF(C35="Str",'Personal File'!$C$11,IF(C35="Dex",'Personal File'!$C$12,IF(C35="Con",'Personal File'!$C$13,IF(C35="Int",'Personal File'!$C$14,IF(C35="Wis",'Personal File'!$C$15,IF(C35="Cha",'Personal File'!$C$16))))))</f>
        <v>+0</v>
      </c>
      <c r="E35" s="416" t="str">
        <f t="shared" si="0"/>
        <v>Wis (+0)</v>
      </c>
      <c r="F35" s="408" t="s">
        <v>69</v>
      </c>
      <c r="G35" s="408">
        <f>B35+MID(E35,6,2)+F35</f>
        <v>1</v>
      </c>
      <c r="H35" s="408">
        <f t="shared" ca="1" si="3"/>
        <v>5</v>
      </c>
      <c r="I35" s="408">
        <f t="shared" ca="1" si="5"/>
        <v>6</v>
      </c>
      <c r="J35" s="409"/>
    </row>
    <row r="36" spans="1:10" ht="16.5">
      <c r="A36" s="107" t="s">
        <v>105</v>
      </c>
      <c r="B36" s="97">
        <v>0</v>
      </c>
      <c r="C36" s="108" t="s">
        <v>40</v>
      </c>
      <c r="D36" s="109" t="str">
        <f>IF(C36="Str",'Personal File'!$C$11,IF(C36="Dex",'Personal File'!$C$12,IF(C36="Con",'Personal File'!$C$13,IF(C36="Int",'Personal File'!$C$14,IF(C36="Wis",'Personal File'!$C$15,IF(C36="Cha",'Personal File'!$C$16))))))</f>
        <v>+0</v>
      </c>
      <c r="E36" s="109" t="str">
        <f t="shared" si="0"/>
        <v>Wis (+0)</v>
      </c>
      <c r="F36" s="98" t="s">
        <v>69</v>
      </c>
      <c r="G36" s="98">
        <f>B36+MID(E36,6,2)+F36</f>
        <v>0</v>
      </c>
      <c r="H36" s="98">
        <f t="shared" ca="1" si="3"/>
        <v>12</v>
      </c>
      <c r="I36" s="98">
        <f t="shared" ca="1" si="5"/>
        <v>12</v>
      </c>
      <c r="J36" s="99"/>
    </row>
    <row r="37" spans="1:10" ht="16.5">
      <c r="A37" s="104" t="s">
        <v>28</v>
      </c>
      <c r="B37" s="97">
        <v>0</v>
      </c>
      <c r="C37" s="105" t="s">
        <v>42</v>
      </c>
      <c r="D37" s="106">
        <f>IF(C37="Str",'Personal File'!$C$11,IF(C37="Dex",'Personal File'!$C$12,IF(C37="Con",'Personal File'!$C$13,IF(C37="Int",'Personal File'!$C$14,IF(C37="Wis",'Personal File'!$C$15,IF(C37="Cha",'Personal File'!$C$16))))))</f>
        <v>-1</v>
      </c>
      <c r="E37" s="106" t="str">
        <f t="shared" si="0"/>
        <v>Str (-1)</v>
      </c>
      <c r="F37" s="98" t="s">
        <v>69</v>
      </c>
      <c r="G37" s="98">
        <f>B37+MID(E37,6,2)+F37</f>
        <v>-1</v>
      </c>
      <c r="H37" s="98">
        <f t="shared" ca="1" si="3"/>
        <v>4</v>
      </c>
      <c r="I37" s="98">
        <f t="shared" ca="1" si="5"/>
        <v>3</v>
      </c>
      <c r="J37" s="99"/>
    </row>
    <row r="38" spans="1:10" ht="16.5">
      <c r="A38" s="146" t="s">
        <v>65</v>
      </c>
      <c r="B38" s="97">
        <v>0</v>
      </c>
      <c r="C38" s="147" t="s">
        <v>41</v>
      </c>
      <c r="D38" s="148" t="str">
        <f>IF(C38="Str",'Personal File'!$C$11,IF(C38="Dex",'Personal File'!$C$12,IF(C38="Con",'Personal File'!$C$13,IF(C38="Int",'Personal File'!$C$14,IF(C38="Wis",'Personal File'!$C$15,IF(C38="Cha",'Personal File'!$C$16))))))</f>
        <v>+1</v>
      </c>
      <c r="E38" s="148" t="str">
        <f t="shared" si="0"/>
        <v>Dex (+1)</v>
      </c>
      <c r="F38" s="98" t="s">
        <v>69</v>
      </c>
      <c r="G38" s="98">
        <f>B38+MID(E38,6,2)+F38</f>
        <v>1</v>
      </c>
      <c r="H38" s="98">
        <f t="shared" ca="1" si="3"/>
        <v>3</v>
      </c>
      <c r="I38" s="98">
        <f t="shared" ca="1" si="5"/>
        <v>4</v>
      </c>
      <c r="J38" s="99"/>
    </row>
    <row r="39" spans="1:10" ht="16.5">
      <c r="A39" s="72" t="s">
        <v>66</v>
      </c>
      <c r="B39" s="66">
        <v>0</v>
      </c>
      <c r="C39" s="73" t="s">
        <v>37</v>
      </c>
      <c r="D39" s="74" t="str">
        <f>IF(C39="Str",'Personal File'!$C$11,IF(C39="Dex",'Personal File'!$C$12,IF(C39="Con",'Personal File'!$C$13,IF(C39="Int",'Personal File'!$C$14,IF(C39="Wis",'Personal File'!$C$15,IF(C39="Cha",'Personal File'!$C$16))))))</f>
        <v>+2</v>
      </c>
      <c r="E39" s="74" t="str">
        <f t="shared" si="0"/>
        <v>Cha (+2)</v>
      </c>
      <c r="F39" s="69" t="s">
        <v>69</v>
      </c>
      <c r="G39" s="70">
        <v>0</v>
      </c>
      <c r="H39" s="70">
        <f t="shared" ca="1" si="3"/>
        <v>16</v>
      </c>
      <c r="I39" s="70">
        <f t="shared" ca="1" si="5"/>
        <v>16</v>
      </c>
      <c r="J39" s="71"/>
    </row>
    <row r="40" spans="1:10" ht="17.25" thickBot="1">
      <c r="A40" s="156" t="s">
        <v>67</v>
      </c>
      <c r="B40" s="157">
        <v>0</v>
      </c>
      <c r="C40" s="158" t="s">
        <v>41</v>
      </c>
      <c r="D40" s="159" t="str">
        <f>IF(C40="Str",'Personal File'!$C$11,IF(C40="Dex",'Personal File'!$C$12,IF(C40="Con",'Personal File'!$C$13,IF(C40="Int",'Personal File'!$C$14,IF(C40="Wis",'Personal File'!$C$15,IF(C40="Cha",'Personal File'!$C$16))))))</f>
        <v>+1</v>
      </c>
      <c r="E40" s="159" t="str">
        <f t="shared" si="0"/>
        <v>Dex (+1)</v>
      </c>
      <c r="F40" s="160" t="s">
        <v>69</v>
      </c>
      <c r="G40" s="160">
        <f>B40+MID(E40,6,2)+F40</f>
        <v>1</v>
      </c>
      <c r="H40" s="160">
        <f t="shared" ca="1" si="3"/>
        <v>14</v>
      </c>
      <c r="I40" s="160">
        <f t="shared" ca="1" si="5"/>
        <v>15</v>
      </c>
      <c r="J40" s="161"/>
    </row>
    <row r="41" spans="1:10" ht="16.5" thickTop="1">
      <c r="B41" s="93">
        <f>SUM(B3:B40)</f>
        <v>16</v>
      </c>
      <c r="E41" s="93">
        <v>16</v>
      </c>
    </row>
    <row r="42" spans="1:10">
      <c r="B42" s="93"/>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68"/>
  <sheetViews>
    <sheetView showGridLines="0" workbookViewId="0">
      <pane ySplit="2" topLeftCell="A3" activePane="bottomLeft" state="frozen"/>
      <selection pane="bottomLeft" activeCell="A3" sqref="A3"/>
    </sheetView>
  </sheetViews>
  <sheetFormatPr defaultColWidth="13" defaultRowHeight="15.75"/>
  <cols>
    <col min="1" max="1" width="15.875" style="340" customWidth="1"/>
    <col min="2" max="2" width="6.25" style="340" bestFit="1" customWidth="1"/>
    <col min="3" max="3" width="9.625" style="363" bestFit="1" customWidth="1"/>
    <col min="4" max="4" width="11.25" style="341" bestFit="1" customWidth="1"/>
    <col min="5" max="5" width="8.625" style="374" bestFit="1" customWidth="1"/>
    <col min="6" max="6" width="11" style="341" customWidth="1"/>
    <col min="7" max="7" width="9.5" style="341" bestFit="1" customWidth="1"/>
    <col min="8" max="8" width="29.875" style="340" customWidth="1"/>
    <col min="9" max="16384" width="13" style="273"/>
  </cols>
  <sheetData>
    <row r="1" spans="1:9" ht="24" thickBot="1">
      <c r="A1" s="271" t="s">
        <v>476</v>
      </c>
      <c r="B1" s="272"/>
      <c r="C1" s="361"/>
      <c r="D1" s="272"/>
      <c r="E1" s="370"/>
      <c r="F1" s="272"/>
      <c r="G1" s="272"/>
      <c r="H1" s="272"/>
    </row>
    <row r="2" spans="1:9" s="278" customFormat="1" ht="16.5">
      <c r="A2" s="274" t="s">
        <v>142</v>
      </c>
      <c r="B2" s="275" t="s">
        <v>143</v>
      </c>
      <c r="C2" s="362" t="s">
        <v>163</v>
      </c>
      <c r="D2" s="276" t="s">
        <v>164</v>
      </c>
      <c r="E2" s="371" t="s">
        <v>165</v>
      </c>
      <c r="F2" s="275" t="s">
        <v>166</v>
      </c>
      <c r="G2" s="275" t="s">
        <v>167</v>
      </c>
      <c r="H2" s="277" t="s">
        <v>91</v>
      </c>
    </row>
    <row r="3" spans="1:9" s="278" customFormat="1" ht="16.5">
      <c r="A3" s="279" t="s">
        <v>527</v>
      </c>
      <c r="B3" s="280">
        <v>0</v>
      </c>
      <c r="C3" s="281" t="s">
        <v>168</v>
      </c>
      <c r="D3" s="282" t="s">
        <v>169</v>
      </c>
      <c r="E3" s="283" t="s">
        <v>170</v>
      </c>
      <c r="F3" s="283" t="s">
        <v>171</v>
      </c>
      <c r="G3" s="283" t="s">
        <v>172</v>
      </c>
      <c r="H3" s="284" t="s">
        <v>173</v>
      </c>
    </row>
    <row r="4" spans="1:9" ht="16.5">
      <c r="A4" s="279" t="s">
        <v>174</v>
      </c>
      <c r="B4" s="280">
        <v>0</v>
      </c>
      <c r="C4" s="281" t="s">
        <v>175</v>
      </c>
      <c r="D4" s="282" t="s">
        <v>169</v>
      </c>
      <c r="E4" s="283" t="s">
        <v>170</v>
      </c>
      <c r="F4" s="283" t="s">
        <v>176</v>
      </c>
      <c r="G4" s="283" t="s">
        <v>172</v>
      </c>
      <c r="H4" s="284" t="s">
        <v>177</v>
      </c>
    </row>
    <row r="5" spans="1:9" ht="16.5">
      <c r="A5" s="279" t="s">
        <v>146</v>
      </c>
      <c r="B5" s="280">
        <v>0</v>
      </c>
      <c r="C5" s="281" t="s">
        <v>175</v>
      </c>
      <c r="D5" s="282" t="s">
        <v>169</v>
      </c>
      <c r="E5" s="283" t="s">
        <v>170</v>
      </c>
      <c r="F5" s="283" t="s">
        <v>178</v>
      </c>
      <c r="G5" s="283" t="s">
        <v>179</v>
      </c>
      <c r="H5" s="285" t="s">
        <v>180</v>
      </c>
    </row>
    <row r="6" spans="1:9" ht="16.5">
      <c r="A6" s="279" t="s">
        <v>181</v>
      </c>
      <c r="B6" s="280">
        <v>0</v>
      </c>
      <c r="C6" s="281" t="s">
        <v>182</v>
      </c>
      <c r="D6" s="282" t="s">
        <v>169</v>
      </c>
      <c r="E6" s="283" t="s">
        <v>170</v>
      </c>
      <c r="F6" s="283" t="s">
        <v>171</v>
      </c>
      <c r="G6" s="283" t="s">
        <v>172</v>
      </c>
      <c r="H6" s="284" t="s">
        <v>183</v>
      </c>
    </row>
    <row r="7" spans="1:9" ht="16.5">
      <c r="A7" s="279" t="s">
        <v>150</v>
      </c>
      <c r="B7" s="280">
        <v>0</v>
      </c>
      <c r="C7" s="307" t="s">
        <v>219</v>
      </c>
      <c r="D7" s="294" t="s">
        <v>169</v>
      </c>
      <c r="E7" s="372" t="s">
        <v>170</v>
      </c>
      <c r="F7" s="308" t="s">
        <v>171</v>
      </c>
      <c r="G7" s="309" t="s">
        <v>172</v>
      </c>
      <c r="H7" s="310" t="s">
        <v>520</v>
      </c>
    </row>
    <row r="8" spans="1:9" ht="16.5">
      <c r="A8" s="279" t="s">
        <v>148</v>
      </c>
      <c r="B8" s="286">
        <v>0</v>
      </c>
      <c r="C8" s="281" t="s">
        <v>182</v>
      </c>
      <c r="D8" s="282" t="s">
        <v>169</v>
      </c>
      <c r="E8" s="283" t="s">
        <v>170</v>
      </c>
      <c r="F8" s="283" t="s">
        <v>176</v>
      </c>
      <c r="G8" s="283" t="s">
        <v>184</v>
      </c>
      <c r="H8" s="287" t="s">
        <v>185</v>
      </c>
    </row>
    <row r="9" spans="1:9" ht="16.5">
      <c r="A9" s="279" t="s">
        <v>186</v>
      </c>
      <c r="B9" s="286">
        <v>0</v>
      </c>
      <c r="C9" s="288" t="s">
        <v>187</v>
      </c>
      <c r="D9" s="289" t="s">
        <v>188</v>
      </c>
      <c r="E9" s="290" t="s">
        <v>170</v>
      </c>
      <c r="F9" s="290" t="s">
        <v>176</v>
      </c>
      <c r="G9" s="290" t="s">
        <v>189</v>
      </c>
      <c r="H9" s="291" t="s">
        <v>190</v>
      </c>
    </row>
    <row r="10" spans="1:9" ht="16.5">
      <c r="A10" s="279" t="s">
        <v>191</v>
      </c>
      <c r="B10" s="286">
        <v>0</v>
      </c>
      <c r="C10" s="288" t="s">
        <v>192</v>
      </c>
      <c r="D10" s="282" t="s">
        <v>169</v>
      </c>
      <c r="E10" s="283" t="s">
        <v>170</v>
      </c>
      <c r="F10" s="290" t="s">
        <v>193</v>
      </c>
      <c r="G10" s="290" t="s">
        <v>172</v>
      </c>
      <c r="H10" s="292" t="s">
        <v>194</v>
      </c>
    </row>
    <row r="11" spans="1:9" ht="16.5">
      <c r="A11" s="279" t="s">
        <v>195</v>
      </c>
      <c r="B11" s="286">
        <v>0</v>
      </c>
      <c r="C11" s="288" t="s">
        <v>175</v>
      </c>
      <c r="D11" s="282" t="s">
        <v>169</v>
      </c>
      <c r="E11" s="283" t="s">
        <v>170</v>
      </c>
      <c r="F11" s="290" t="s">
        <v>193</v>
      </c>
      <c r="G11" s="290" t="s">
        <v>172</v>
      </c>
      <c r="H11" s="291" t="s">
        <v>196</v>
      </c>
    </row>
    <row r="12" spans="1:9" ht="16.5">
      <c r="A12" s="279" t="s">
        <v>149</v>
      </c>
      <c r="B12" s="280">
        <v>0</v>
      </c>
      <c r="C12" s="281" t="s">
        <v>175</v>
      </c>
      <c r="D12" s="293" t="s">
        <v>197</v>
      </c>
      <c r="E12" s="304" t="s">
        <v>170</v>
      </c>
      <c r="F12" s="283" t="s">
        <v>198</v>
      </c>
      <c r="G12" s="283" t="s">
        <v>189</v>
      </c>
      <c r="H12" s="292" t="s">
        <v>199</v>
      </c>
    </row>
    <row r="13" spans="1:9" ht="16.5">
      <c r="A13" s="279" t="s">
        <v>200</v>
      </c>
      <c r="B13" s="280">
        <v>0</v>
      </c>
      <c r="C13" s="281" t="s">
        <v>201</v>
      </c>
      <c r="D13" s="282" t="s">
        <v>202</v>
      </c>
      <c r="E13" s="283" t="s">
        <v>170</v>
      </c>
      <c r="F13" s="283" t="s">
        <v>176</v>
      </c>
      <c r="G13" s="283" t="s">
        <v>184</v>
      </c>
      <c r="H13" s="285" t="s">
        <v>203</v>
      </c>
    </row>
    <row r="14" spans="1:9" ht="16.5">
      <c r="A14" s="279" t="s">
        <v>204</v>
      </c>
      <c r="B14" s="286">
        <v>0</v>
      </c>
      <c r="C14" s="288" t="s">
        <v>168</v>
      </c>
      <c r="D14" s="294" t="s">
        <v>169</v>
      </c>
      <c r="E14" s="372" t="s">
        <v>170</v>
      </c>
      <c r="F14" s="290" t="s">
        <v>205</v>
      </c>
      <c r="G14" s="290" t="s">
        <v>206</v>
      </c>
      <c r="H14" s="291" t="s">
        <v>207</v>
      </c>
    </row>
    <row r="15" spans="1:9" ht="16.5">
      <c r="A15" s="295" t="s">
        <v>208</v>
      </c>
      <c r="B15" s="296">
        <v>0</v>
      </c>
      <c r="C15" s="297" t="s">
        <v>192</v>
      </c>
      <c r="D15" s="298" t="s">
        <v>209</v>
      </c>
      <c r="E15" s="299" t="s">
        <v>170</v>
      </c>
      <c r="F15" s="299" t="s">
        <v>176</v>
      </c>
      <c r="G15" s="299" t="s">
        <v>184</v>
      </c>
      <c r="H15" s="300" t="s">
        <v>210</v>
      </c>
    </row>
    <row r="16" spans="1:9" ht="16.5">
      <c r="A16" s="305" t="s">
        <v>503</v>
      </c>
      <c r="B16" s="306" t="s">
        <v>235</v>
      </c>
      <c r="C16" s="281" t="s">
        <v>192</v>
      </c>
      <c r="D16" s="282" t="s">
        <v>169</v>
      </c>
      <c r="E16" s="283" t="s">
        <v>170</v>
      </c>
      <c r="F16" s="283" t="s">
        <v>239</v>
      </c>
      <c r="G16" s="290" t="s">
        <v>206</v>
      </c>
      <c r="H16" s="301" t="s">
        <v>507</v>
      </c>
      <c r="I16" s="375"/>
    </row>
    <row r="17" spans="1:8" ht="16.5">
      <c r="A17" s="279" t="s">
        <v>211</v>
      </c>
      <c r="B17" s="280">
        <v>1</v>
      </c>
      <c r="C17" s="281" t="s">
        <v>212</v>
      </c>
      <c r="D17" s="282" t="s">
        <v>209</v>
      </c>
      <c r="E17" s="283" t="s">
        <v>170</v>
      </c>
      <c r="F17" s="283" t="s">
        <v>213</v>
      </c>
      <c r="G17" s="283" t="s">
        <v>179</v>
      </c>
      <c r="H17" s="301" t="s">
        <v>214</v>
      </c>
    </row>
    <row r="18" spans="1:8" ht="16.5">
      <c r="A18" s="279" t="s">
        <v>215</v>
      </c>
      <c r="B18" s="280">
        <v>1</v>
      </c>
      <c r="C18" s="281" t="s">
        <v>192</v>
      </c>
      <c r="D18" s="282" t="s">
        <v>216</v>
      </c>
      <c r="E18" s="283" t="s">
        <v>170</v>
      </c>
      <c r="F18" s="283" t="s">
        <v>176</v>
      </c>
      <c r="G18" s="283" t="s">
        <v>172</v>
      </c>
      <c r="H18" s="285" t="s">
        <v>217</v>
      </c>
    </row>
    <row r="19" spans="1:8" ht="16.5">
      <c r="A19" s="279" t="s">
        <v>218</v>
      </c>
      <c r="B19" s="280">
        <v>1</v>
      </c>
      <c r="C19" s="281" t="s">
        <v>219</v>
      </c>
      <c r="D19" s="282" t="s">
        <v>169</v>
      </c>
      <c r="E19" s="283" t="s">
        <v>170</v>
      </c>
      <c r="F19" s="283" t="s">
        <v>171</v>
      </c>
      <c r="G19" s="283" t="s">
        <v>220</v>
      </c>
      <c r="H19" s="285" t="s">
        <v>221</v>
      </c>
    </row>
    <row r="20" spans="1:8" ht="16.5">
      <c r="A20" s="279" t="s">
        <v>222</v>
      </c>
      <c r="B20" s="280">
        <v>1</v>
      </c>
      <c r="C20" s="281" t="s">
        <v>212</v>
      </c>
      <c r="D20" s="282" t="s">
        <v>223</v>
      </c>
      <c r="E20" s="283" t="s">
        <v>170</v>
      </c>
      <c r="F20" s="283" t="s">
        <v>171</v>
      </c>
      <c r="G20" s="283" t="s">
        <v>224</v>
      </c>
      <c r="H20" s="284" t="s">
        <v>225</v>
      </c>
    </row>
    <row r="21" spans="1:8" ht="16.5">
      <c r="A21" s="279" t="s">
        <v>226</v>
      </c>
      <c r="B21" s="302">
        <v>1</v>
      </c>
      <c r="C21" s="303" t="s">
        <v>182</v>
      </c>
      <c r="D21" s="293" t="s">
        <v>202</v>
      </c>
      <c r="E21" s="304" t="s">
        <v>170</v>
      </c>
      <c r="F21" s="304" t="s">
        <v>198</v>
      </c>
      <c r="G21" s="304" t="s">
        <v>189</v>
      </c>
      <c r="H21" s="284" t="s">
        <v>227</v>
      </c>
    </row>
    <row r="22" spans="1:8" ht="16.5">
      <c r="A22" s="279" t="s">
        <v>228</v>
      </c>
      <c r="B22" s="280">
        <v>1</v>
      </c>
      <c r="C22" s="281" t="s">
        <v>175</v>
      </c>
      <c r="D22" s="282" t="s">
        <v>169</v>
      </c>
      <c r="E22" s="283" t="s">
        <v>170</v>
      </c>
      <c r="F22" s="283" t="s">
        <v>176</v>
      </c>
      <c r="G22" s="283" t="s">
        <v>172</v>
      </c>
      <c r="H22" s="284" t="s">
        <v>229</v>
      </c>
    </row>
    <row r="23" spans="1:8" ht="16.5">
      <c r="A23" s="279" t="s">
        <v>230</v>
      </c>
      <c r="B23" s="280">
        <v>1</v>
      </c>
      <c r="C23" s="281" t="s">
        <v>192</v>
      </c>
      <c r="D23" s="282" t="s">
        <v>216</v>
      </c>
      <c r="E23" s="283" t="s">
        <v>184</v>
      </c>
      <c r="F23" s="283" t="s">
        <v>176</v>
      </c>
      <c r="G23" s="283" t="s">
        <v>172</v>
      </c>
      <c r="H23" s="284" t="s">
        <v>217</v>
      </c>
    </row>
    <row r="24" spans="1:8" ht="16.5">
      <c r="A24" s="279" t="s">
        <v>231</v>
      </c>
      <c r="B24" s="280">
        <v>1</v>
      </c>
      <c r="C24" s="281" t="s">
        <v>219</v>
      </c>
      <c r="D24" s="282" t="s">
        <v>169</v>
      </c>
      <c r="E24" s="283" t="s">
        <v>170</v>
      </c>
      <c r="F24" s="283" t="s">
        <v>171</v>
      </c>
      <c r="G24" s="304" t="s">
        <v>189</v>
      </c>
      <c r="H24" s="284" t="s">
        <v>232</v>
      </c>
    </row>
    <row r="25" spans="1:8" ht="16.5">
      <c r="A25" s="279" t="s">
        <v>233</v>
      </c>
      <c r="B25" s="280">
        <v>1</v>
      </c>
      <c r="C25" s="281" t="s">
        <v>182</v>
      </c>
      <c r="D25" s="293" t="s">
        <v>209</v>
      </c>
      <c r="E25" s="304" t="s">
        <v>170</v>
      </c>
      <c r="F25" s="283" t="s">
        <v>178</v>
      </c>
      <c r="G25" s="283" t="s">
        <v>189</v>
      </c>
      <c r="H25" s="284" t="s">
        <v>234</v>
      </c>
    </row>
    <row r="26" spans="1:8" ht="16.5">
      <c r="A26" s="279" t="s">
        <v>236</v>
      </c>
      <c r="B26" s="280">
        <v>1</v>
      </c>
      <c r="C26" s="281" t="s">
        <v>187</v>
      </c>
      <c r="D26" s="282" t="s">
        <v>209</v>
      </c>
      <c r="E26" s="283" t="s">
        <v>170</v>
      </c>
      <c r="F26" s="283" t="s">
        <v>198</v>
      </c>
      <c r="G26" s="283" t="s">
        <v>184</v>
      </c>
      <c r="H26" s="301" t="s">
        <v>237</v>
      </c>
    </row>
    <row r="27" spans="1:8" ht="16.5">
      <c r="A27" s="279" t="s">
        <v>238</v>
      </c>
      <c r="B27" s="280">
        <v>1</v>
      </c>
      <c r="C27" s="281" t="s">
        <v>212</v>
      </c>
      <c r="D27" s="282" t="s">
        <v>209</v>
      </c>
      <c r="E27" s="283" t="s">
        <v>170</v>
      </c>
      <c r="F27" s="283" t="s">
        <v>239</v>
      </c>
      <c r="G27" s="283" t="s">
        <v>179</v>
      </c>
      <c r="H27" s="292" t="s">
        <v>240</v>
      </c>
    </row>
    <row r="28" spans="1:8" ht="16.5">
      <c r="A28" s="279" t="s">
        <v>241</v>
      </c>
      <c r="B28" s="280">
        <v>1</v>
      </c>
      <c r="C28" s="281" t="s">
        <v>201</v>
      </c>
      <c r="D28" s="282" t="s">
        <v>169</v>
      </c>
      <c r="E28" s="283" t="s">
        <v>170</v>
      </c>
      <c r="F28" s="283" t="s">
        <v>176</v>
      </c>
      <c r="G28" s="283" t="s">
        <v>242</v>
      </c>
      <c r="H28" s="284" t="s">
        <v>243</v>
      </c>
    </row>
    <row r="29" spans="1:8" ht="16.5">
      <c r="A29" s="279" t="s">
        <v>244</v>
      </c>
      <c r="B29" s="280">
        <v>1</v>
      </c>
      <c r="C29" s="281" t="s">
        <v>201</v>
      </c>
      <c r="D29" s="282" t="s">
        <v>169</v>
      </c>
      <c r="E29" s="283" t="s">
        <v>170</v>
      </c>
      <c r="F29" s="283" t="s">
        <v>198</v>
      </c>
      <c r="G29" s="283" t="s">
        <v>179</v>
      </c>
      <c r="H29" s="301" t="s">
        <v>245</v>
      </c>
    </row>
    <row r="30" spans="1:8" ht="16.5">
      <c r="A30" s="279" t="s">
        <v>246</v>
      </c>
      <c r="B30" s="286">
        <v>1</v>
      </c>
      <c r="C30" s="288" t="s">
        <v>247</v>
      </c>
      <c r="D30" s="294" t="s">
        <v>209</v>
      </c>
      <c r="E30" s="372" t="s">
        <v>170</v>
      </c>
      <c r="F30" s="311" t="s">
        <v>239</v>
      </c>
      <c r="G30" s="290" t="s">
        <v>206</v>
      </c>
      <c r="H30" s="291" t="s">
        <v>248</v>
      </c>
    </row>
    <row r="31" spans="1:8" ht="16.5">
      <c r="A31" s="279" t="s">
        <v>249</v>
      </c>
      <c r="B31" s="280">
        <v>1</v>
      </c>
      <c r="C31" s="281" t="s">
        <v>192</v>
      </c>
      <c r="D31" s="282" t="s">
        <v>216</v>
      </c>
      <c r="E31" s="283" t="s">
        <v>170</v>
      </c>
      <c r="F31" s="283" t="s">
        <v>198</v>
      </c>
      <c r="G31" s="283" t="s">
        <v>250</v>
      </c>
      <c r="H31" s="292" t="s">
        <v>251</v>
      </c>
    </row>
    <row r="32" spans="1:8" ht="16.5">
      <c r="A32" s="305" t="s">
        <v>252</v>
      </c>
      <c r="B32" s="306" t="s">
        <v>235</v>
      </c>
      <c r="C32" s="281" t="s">
        <v>192</v>
      </c>
      <c r="D32" s="282" t="s">
        <v>253</v>
      </c>
      <c r="E32" s="283" t="s">
        <v>170</v>
      </c>
      <c r="F32" s="283" t="s">
        <v>176</v>
      </c>
      <c r="G32" s="283" t="s">
        <v>179</v>
      </c>
      <c r="H32" s="301" t="s">
        <v>254</v>
      </c>
    </row>
    <row r="33" spans="1:8" ht="16.5">
      <c r="A33" s="279" t="s">
        <v>255</v>
      </c>
      <c r="B33" s="280">
        <v>1</v>
      </c>
      <c r="C33" s="281" t="s">
        <v>168</v>
      </c>
      <c r="D33" s="282" t="s">
        <v>169</v>
      </c>
      <c r="E33" s="283" t="s">
        <v>170</v>
      </c>
      <c r="F33" s="283" t="s">
        <v>256</v>
      </c>
      <c r="G33" s="283" t="s">
        <v>179</v>
      </c>
      <c r="H33" s="284" t="s">
        <v>257</v>
      </c>
    </row>
    <row r="34" spans="1:8" ht="16.5">
      <c r="A34" s="279" t="s">
        <v>258</v>
      </c>
      <c r="B34" s="280">
        <v>1</v>
      </c>
      <c r="C34" s="281" t="s">
        <v>201</v>
      </c>
      <c r="D34" s="282" t="s">
        <v>202</v>
      </c>
      <c r="E34" s="283" t="s">
        <v>170</v>
      </c>
      <c r="F34" s="283" t="s">
        <v>176</v>
      </c>
      <c r="G34" s="283" t="s">
        <v>179</v>
      </c>
      <c r="H34" s="292" t="s">
        <v>259</v>
      </c>
    </row>
    <row r="35" spans="1:8" ht="16.5">
      <c r="A35" s="279" t="s">
        <v>260</v>
      </c>
      <c r="B35" s="280">
        <v>1</v>
      </c>
      <c r="C35" s="281" t="s">
        <v>201</v>
      </c>
      <c r="D35" s="282" t="s">
        <v>169</v>
      </c>
      <c r="E35" s="283" t="s">
        <v>170</v>
      </c>
      <c r="F35" s="283" t="s">
        <v>171</v>
      </c>
      <c r="G35" s="283" t="s">
        <v>189</v>
      </c>
      <c r="H35" s="292" t="s">
        <v>261</v>
      </c>
    </row>
    <row r="36" spans="1:8" ht="16.5">
      <c r="A36" s="279" t="s">
        <v>151</v>
      </c>
      <c r="B36" s="280">
        <v>1</v>
      </c>
      <c r="C36" s="281" t="s">
        <v>201</v>
      </c>
      <c r="D36" s="294" t="s">
        <v>209</v>
      </c>
      <c r="E36" s="309" t="s">
        <v>170</v>
      </c>
      <c r="F36" s="283" t="s">
        <v>176</v>
      </c>
      <c r="G36" s="283" t="s">
        <v>206</v>
      </c>
      <c r="H36" s="292" t="s">
        <v>262</v>
      </c>
    </row>
    <row r="37" spans="1:8" ht="16.5">
      <c r="A37" s="279" t="s">
        <v>152</v>
      </c>
      <c r="B37" s="280">
        <v>1</v>
      </c>
      <c r="C37" s="281" t="s">
        <v>201</v>
      </c>
      <c r="D37" s="282" t="s">
        <v>216</v>
      </c>
      <c r="E37" s="283" t="s">
        <v>170</v>
      </c>
      <c r="F37" s="283" t="s">
        <v>176</v>
      </c>
      <c r="G37" s="283" t="s">
        <v>179</v>
      </c>
      <c r="H37" s="301" t="s">
        <v>263</v>
      </c>
    </row>
    <row r="38" spans="1:8" ht="16.5">
      <c r="A38" s="295" t="s">
        <v>153</v>
      </c>
      <c r="B38" s="296">
        <v>1</v>
      </c>
      <c r="C38" s="312" t="s">
        <v>168</v>
      </c>
      <c r="D38" s="313" t="s">
        <v>202</v>
      </c>
      <c r="E38" s="314" t="s">
        <v>264</v>
      </c>
      <c r="F38" s="314" t="s">
        <v>171</v>
      </c>
      <c r="G38" s="314" t="s">
        <v>206</v>
      </c>
      <c r="H38" s="315" t="s">
        <v>265</v>
      </c>
    </row>
    <row r="39" spans="1:8" ht="16.5">
      <c r="A39" s="279" t="s">
        <v>266</v>
      </c>
      <c r="B39" s="286">
        <v>2</v>
      </c>
      <c r="C39" s="288" t="s">
        <v>212</v>
      </c>
      <c r="D39" s="289" t="s">
        <v>209</v>
      </c>
      <c r="E39" s="290" t="s">
        <v>170</v>
      </c>
      <c r="F39" s="290" t="s">
        <v>176</v>
      </c>
      <c r="G39" s="290" t="s">
        <v>179</v>
      </c>
      <c r="H39" s="316" t="s">
        <v>267</v>
      </c>
    </row>
    <row r="40" spans="1:8" ht="16.5">
      <c r="A40" s="279" t="s">
        <v>268</v>
      </c>
      <c r="B40" s="286">
        <v>2</v>
      </c>
      <c r="C40" s="288" t="s">
        <v>182</v>
      </c>
      <c r="D40" s="294" t="s">
        <v>202</v>
      </c>
      <c r="E40" s="309" t="s">
        <v>184</v>
      </c>
      <c r="F40" s="290" t="s">
        <v>178</v>
      </c>
      <c r="G40" s="290" t="s">
        <v>206</v>
      </c>
      <c r="H40" s="291" t="s">
        <v>269</v>
      </c>
    </row>
    <row r="41" spans="1:8" ht="16.5">
      <c r="A41" s="279" t="s">
        <v>270</v>
      </c>
      <c r="B41" s="286">
        <v>2</v>
      </c>
      <c r="C41" s="288" t="s">
        <v>212</v>
      </c>
      <c r="D41" s="289" t="s">
        <v>216</v>
      </c>
      <c r="E41" s="290" t="s">
        <v>170</v>
      </c>
      <c r="F41" s="290" t="s">
        <v>171</v>
      </c>
      <c r="G41" s="290" t="s">
        <v>271</v>
      </c>
      <c r="H41" s="291" t="s">
        <v>272</v>
      </c>
    </row>
    <row r="42" spans="1:8" ht="16.5">
      <c r="A42" s="279" t="s">
        <v>273</v>
      </c>
      <c r="B42" s="286">
        <v>2</v>
      </c>
      <c r="C42" s="288" t="s">
        <v>182</v>
      </c>
      <c r="D42" s="294" t="s">
        <v>197</v>
      </c>
      <c r="E42" s="309" t="s">
        <v>170</v>
      </c>
      <c r="F42" s="290" t="s">
        <v>198</v>
      </c>
      <c r="G42" s="290" t="s">
        <v>172</v>
      </c>
      <c r="H42" s="291" t="s">
        <v>274</v>
      </c>
    </row>
    <row r="43" spans="1:8" ht="16.5">
      <c r="A43" s="279" t="s">
        <v>275</v>
      </c>
      <c r="B43" s="286">
        <v>2</v>
      </c>
      <c r="C43" s="288" t="s">
        <v>201</v>
      </c>
      <c r="D43" s="294" t="s">
        <v>209</v>
      </c>
      <c r="E43" s="372" t="s">
        <v>264</v>
      </c>
      <c r="F43" s="308" t="s">
        <v>176</v>
      </c>
      <c r="G43" s="290" t="s">
        <v>189</v>
      </c>
      <c r="H43" s="291" t="s">
        <v>276</v>
      </c>
    </row>
    <row r="44" spans="1:8" ht="16.5">
      <c r="A44" s="279" t="s">
        <v>277</v>
      </c>
      <c r="B44" s="286">
        <v>2</v>
      </c>
      <c r="C44" s="288" t="s">
        <v>278</v>
      </c>
      <c r="D44" s="294" t="s">
        <v>209</v>
      </c>
      <c r="E44" s="372" t="s">
        <v>170</v>
      </c>
      <c r="F44" s="290" t="s">
        <v>171</v>
      </c>
      <c r="G44" s="290" t="s">
        <v>206</v>
      </c>
      <c r="H44" s="291" t="s">
        <v>276</v>
      </c>
    </row>
    <row r="45" spans="1:8" ht="16.5">
      <c r="A45" s="279" t="s">
        <v>279</v>
      </c>
      <c r="B45" s="286">
        <v>2</v>
      </c>
      <c r="C45" s="288" t="s">
        <v>278</v>
      </c>
      <c r="D45" s="294" t="s">
        <v>209</v>
      </c>
      <c r="E45" s="372" t="s">
        <v>170</v>
      </c>
      <c r="F45" s="290" t="s">
        <v>171</v>
      </c>
      <c r="G45" s="290" t="s">
        <v>206</v>
      </c>
      <c r="H45" s="291" t="s">
        <v>280</v>
      </c>
    </row>
    <row r="46" spans="1:8" ht="16.5">
      <c r="A46" s="279" t="s">
        <v>281</v>
      </c>
      <c r="B46" s="286">
        <v>2</v>
      </c>
      <c r="C46" s="288" t="s">
        <v>201</v>
      </c>
      <c r="D46" s="294" t="s">
        <v>209</v>
      </c>
      <c r="E46" s="372" t="s">
        <v>170</v>
      </c>
      <c r="F46" s="290" t="s">
        <v>176</v>
      </c>
      <c r="G46" s="290" t="s">
        <v>179</v>
      </c>
      <c r="H46" s="291" t="s">
        <v>280</v>
      </c>
    </row>
    <row r="47" spans="1:8" ht="16.5">
      <c r="A47" s="279" t="s">
        <v>282</v>
      </c>
      <c r="B47" s="286">
        <v>2</v>
      </c>
      <c r="C47" s="288" t="s">
        <v>192</v>
      </c>
      <c r="D47" s="294" t="s">
        <v>202</v>
      </c>
      <c r="E47" s="309" t="s">
        <v>170</v>
      </c>
      <c r="F47" s="290" t="s">
        <v>176</v>
      </c>
      <c r="G47" s="290" t="s">
        <v>250</v>
      </c>
      <c r="H47" s="291" t="s">
        <v>283</v>
      </c>
    </row>
    <row r="48" spans="1:8" ht="16.5">
      <c r="A48" s="279" t="s">
        <v>284</v>
      </c>
      <c r="B48" s="286">
        <v>2</v>
      </c>
      <c r="C48" s="288" t="s">
        <v>212</v>
      </c>
      <c r="D48" s="289" t="s">
        <v>209</v>
      </c>
      <c r="E48" s="290" t="s">
        <v>170</v>
      </c>
      <c r="F48" s="309" t="s">
        <v>239</v>
      </c>
      <c r="G48" s="290" t="s">
        <v>206</v>
      </c>
      <c r="H48" s="291" t="s">
        <v>285</v>
      </c>
    </row>
    <row r="49" spans="1:8" ht="16.5">
      <c r="A49" s="279" t="s">
        <v>286</v>
      </c>
      <c r="B49" s="286">
        <v>2</v>
      </c>
      <c r="C49" s="288" t="s">
        <v>168</v>
      </c>
      <c r="D49" s="294" t="s">
        <v>169</v>
      </c>
      <c r="E49" s="372" t="s">
        <v>170</v>
      </c>
      <c r="F49" s="290" t="s">
        <v>198</v>
      </c>
      <c r="G49" s="290" t="s">
        <v>189</v>
      </c>
      <c r="H49" s="291" t="s">
        <v>287</v>
      </c>
    </row>
    <row r="50" spans="1:8" ht="16.5">
      <c r="A50" s="279" t="s">
        <v>288</v>
      </c>
      <c r="B50" s="286">
        <v>2</v>
      </c>
      <c r="C50" s="288" t="s">
        <v>187</v>
      </c>
      <c r="D50" s="294" t="s">
        <v>202</v>
      </c>
      <c r="E50" s="309" t="s">
        <v>170</v>
      </c>
      <c r="F50" s="290" t="s">
        <v>171</v>
      </c>
      <c r="G50" s="290" t="s">
        <v>289</v>
      </c>
      <c r="H50" s="291" t="s">
        <v>227</v>
      </c>
    </row>
    <row r="51" spans="1:8" ht="16.5">
      <c r="A51" s="279" t="s">
        <v>290</v>
      </c>
      <c r="B51" s="286">
        <v>2</v>
      </c>
      <c r="C51" s="288" t="s">
        <v>175</v>
      </c>
      <c r="D51" s="289" t="s">
        <v>169</v>
      </c>
      <c r="E51" s="290" t="s">
        <v>170</v>
      </c>
      <c r="F51" s="290" t="s">
        <v>176</v>
      </c>
      <c r="G51" s="290" t="s">
        <v>172</v>
      </c>
      <c r="H51" s="291" t="s">
        <v>291</v>
      </c>
    </row>
    <row r="52" spans="1:8" ht="16.5">
      <c r="A52" s="279" t="s">
        <v>292</v>
      </c>
      <c r="B52" s="286">
        <v>2</v>
      </c>
      <c r="C52" s="288" t="s">
        <v>187</v>
      </c>
      <c r="D52" s="294" t="s">
        <v>293</v>
      </c>
      <c r="E52" s="309" t="s">
        <v>170</v>
      </c>
      <c r="F52" s="290" t="s">
        <v>176</v>
      </c>
      <c r="G52" s="290" t="s">
        <v>189</v>
      </c>
      <c r="H52" s="291" t="s">
        <v>190</v>
      </c>
    </row>
    <row r="53" spans="1:8" ht="16.5">
      <c r="A53" s="279" t="s">
        <v>294</v>
      </c>
      <c r="B53" s="286">
        <v>2</v>
      </c>
      <c r="C53" s="288" t="s">
        <v>219</v>
      </c>
      <c r="D53" s="289" t="s">
        <v>169</v>
      </c>
      <c r="E53" s="290" t="s">
        <v>170</v>
      </c>
      <c r="F53" s="290" t="s">
        <v>176</v>
      </c>
      <c r="G53" s="290" t="s">
        <v>295</v>
      </c>
      <c r="H53" s="291" t="s">
        <v>232</v>
      </c>
    </row>
    <row r="54" spans="1:8" ht="16.5">
      <c r="A54" s="279" t="s">
        <v>296</v>
      </c>
      <c r="B54" s="286">
        <v>2</v>
      </c>
      <c r="C54" s="288" t="s">
        <v>168</v>
      </c>
      <c r="D54" s="294" t="s">
        <v>209</v>
      </c>
      <c r="E54" s="309" t="s">
        <v>170</v>
      </c>
      <c r="F54" s="290" t="s">
        <v>176</v>
      </c>
      <c r="G54" s="290" t="s">
        <v>250</v>
      </c>
      <c r="H54" s="291" t="s">
        <v>297</v>
      </c>
    </row>
    <row r="55" spans="1:8" ht="16.5">
      <c r="A55" s="279" t="s">
        <v>298</v>
      </c>
      <c r="B55" s="286">
        <v>2</v>
      </c>
      <c r="C55" s="288" t="s">
        <v>187</v>
      </c>
      <c r="D55" s="294" t="s">
        <v>202</v>
      </c>
      <c r="E55" s="309" t="s">
        <v>170</v>
      </c>
      <c r="F55" s="290" t="s">
        <v>171</v>
      </c>
      <c r="G55" s="290" t="s">
        <v>289</v>
      </c>
      <c r="H55" s="291" t="s">
        <v>299</v>
      </c>
    </row>
    <row r="56" spans="1:8" ht="16.5">
      <c r="A56" s="279" t="s">
        <v>300</v>
      </c>
      <c r="B56" s="286">
        <v>2</v>
      </c>
      <c r="C56" s="288" t="s">
        <v>192</v>
      </c>
      <c r="D56" s="294" t="s">
        <v>169</v>
      </c>
      <c r="E56" s="372" t="s">
        <v>170</v>
      </c>
      <c r="F56" s="290" t="s">
        <v>198</v>
      </c>
      <c r="G56" s="290" t="s">
        <v>189</v>
      </c>
      <c r="H56" s="291" t="s">
        <v>301</v>
      </c>
    </row>
    <row r="57" spans="1:8" ht="16.5">
      <c r="A57" s="305" t="s">
        <v>302</v>
      </c>
      <c r="B57" s="317" t="s">
        <v>314</v>
      </c>
      <c r="C57" s="288" t="s">
        <v>192</v>
      </c>
      <c r="D57" s="289" t="s">
        <v>209</v>
      </c>
      <c r="E57" s="290" t="s">
        <v>170</v>
      </c>
      <c r="F57" s="290" t="s">
        <v>176</v>
      </c>
      <c r="G57" s="290" t="s">
        <v>250</v>
      </c>
      <c r="H57" s="291" t="s">
        <v>303</v>
      </c>
    </row>
    <row r="58" spans="1:8" ht="16.5">
      <c r="A58" s="279" t="s">
        <v>304</v>
      </c>
      <c r="B58" s="286">
        <v>2</v>
      </c>
      <c r="C58" s="288" t="s">
        <v>212</v>
      </c>
      <c r="D58" s="289" t="s">
        <v>169</v>
      </c>
      <c r="E58" s="290" t="s">
        <v>170</v>
      </c>
      <c r="F58" s="290" t="s">
        <v>239</v>
      </c>
      <c r="G58" s="290" t="s">
        <v>305</v>
      </c>
      <c r="H58" s="291" t="s">
        <v>306</v>
      </c>
    </row>
    <row r="59" spans="1:8" ht="16.5">
      <c r="A59" s="279" t="s">
        <v>307</v>
      </c>
      <c r="B59" s="286">
        <v>2</v>
      </c>
      <c r="C59" s="288" t="s">
        <v>219</v>
      </c>
      <c r="D59" s="294" t="s">
        <v>209</v>
      </c>
      <c r="E59" s="372" t="s">
        <v>170</v>
      </c>
      <c r="F59" s="290" t="s">
        <v>176</v>
      </c>
      <c r="G59" s="290" t="s">
        <v>189</v>
      </c>
      <c r="H59" s="291" t="s">
        <v>308</v>
      </c>
    </row>
    <row r="60" spans="1:8" ht="16.5">
      <c r="A60" s="279" t="s">
        <v>309</v>
      </c>
      <c r="B60" s="286">
        <v>2</v>
      </c>
      <c r="C60" s="288" t="s">
        <v>182</v>
      </c>
      <c r="D60" s="289" t="s">
        <v>169</v>
      </c>
      <c r="E60" s="290" t="s">
        <v>170</v>
      </c>
      <c r="F60" s="290" t="s">
        <v>239</v>
      </c>
      <c r="G60" s="290" t="s">
        <v>179</v>
      </c>
      <c r="H60" s="291" t="s">
        <v>310</v>
      </c>
    </row>
    <row r="61" spans="1:8" ht="16.5">
      <c r="A61" s="279" t="s">
        <v>311</v>
      </c>
      <c r="B61" s="286">
        <v>2</v>
      </c>
      <c r="C61" s="288" t="s">
        <v>219</v>
      </c>
      <c r="D61" s="289" t="s">
        <v>202</v>
      </c>
      <c r="E61" s="290" t="s">
        <v>170</v>
      </c>
      <c r="F61" s="290" t="s">
        <v>176</v>
      </c>
      <c r="G61" s="290" t="s">
        <v>271</v>
      </c>
      <c r="H61" s="291" t="s">
        <v>312</v>
      </c>
    </row>
    <row r="62" spans="1:8" ht="16.5">
      <c r="A62" s="279" t="s">
        <v>313</v>
      </c>
      <c r="B62" s="286">
        <v>2</v>
      </c>
      <c r="C62" s="288" t="s">
        <v>192</v>
      </c>
      <c r="D62" s="289" t="s">
        <v>209</v>
      </c>
      <c r="E62" s="290" t="s">
        <v>170</v>
      </c>
      <c r="F62" s="290" t="s">
        <v>171</v>
      </c>
      <c r="G62" s="290" t="s">
        <v>315</v>
      </c>
      <c r="H62" s="291" t="s">
        <v>316</v>
      </c>
    </row>
    <row r="63" spans="1:8" ht="16.5">
      <c r="A63" s="279" t="s">
        <v>317</v>
      </c>
      <c r="B63" s="286">
        <v>2</v>
      </c>
      <c r="C63" s="288" t="s">
        <v>212</v>
      </c>
      <c r="D63" s="289" t="s">
        <v>209</v>
      </c>
      <c r="E63" s="290" t="s">
        <v>170</v>
      </c>
      <c r="F63" s="290" t="s">
        <v>239</v>
      </c>
      <c r="G63" s="290" t="s">
        <v>206</v>
      </c>
      <c r="H63" s="291" t="s">
        <v>318</v>
      </c>
    </row>
    <row r="64" spans="1:8" ht="16.5">
      <c r="A64" s="279" t="s">
        <v>319</v>
      </c>
      <c r="B64" s="286">
        <v>2</v>
      </c>
      <c r="C64" s="288" t="s">
        <v>247</v>
      </c>
      <c r="D64" s="294" t="s">
        <v>209</v>
      </c>
      <c r="E64" s="372" t="s">
        <v>264</v>
      </c>
      <c r="F64" s="290" t="s">
        <v>320</v>
      </c>
      <c r="G64" s="290" t="s">
        <v>206</v>
      </c>
      <c r="H64" s="291" t="s">
        <v>321</v>
      </c>
    </row>
    <row r="65" spans="1:8" ht="16.5">
      <c r="A65" s="279" t="s">
        <v>322</v>
      </c>
      <c r="B65" s="286">
        <v>2</v>
      </c>
      <c r="C65" s="288" t="s">
        <v>168</v>
      </c>
      <c r="D65" s="289" t="s">
        <v>169</v>
      </c>
      <c r="E65" s="290" t="s">
        <v>170</v>
      </c>
      <c r="F65" s="290" t="s">
        <v>176</v>
      </c>
      <c r="G65" s="290" t="s">
        <v>172</v>
      </c>
      <c r="H65" s="291" t="s">
        <v>323</v>
      </c>
    </row>
    <row r="66" spans="1:8" ht="16.5">
      <c r="A66" s="279" t="s">
        <v>324</v>
      </c>
      <c r="B66" s="286">
        <v>2</v>
      </c>
      <c r="C66" s="288" t="s">
        <v>201</v>
      </c>
      <c r="D66" s="294" t="s">
        <v>209</v>
      </c>
      <c r="E66" s="372" t="s">
        <v>170</v>
      </c>
      <c r="F66" s="290" t="s">
        <v>176</v>
      </c>
      <c r="G66" s="290" t="s">
        <v>206</v>
      </c>
      <c r="H66" s="291" t="s">
        <v>321</v>
      </c>
    </row>
    <row r="67" spans="1:8" ht="16.5">
      <c r="A67" s="279" t="s">
        <v>325</v>
      </c>
      <c r="B67" s="286">
        <v>2</v>
      </c>
      <c r="C67" s="288" t="s">
        <v>182</v>
      </c>
      <c r="D67" s="294" t="s">
        <v>169</v>
      </c>
      <c r="E67" s="372" t="s">
        <v>170</v>
      </c>
      <c r="F67" s="290" t="s">
        <v>176</v>
      </c>
      <c r="G67" s="290" t="s">
        <v>189</v>
      </c>
      <c r="H67" s="291" t="s">
        <v>326</v>
      </c>
    </row>
    <row r="68" spans="1:8" ht="16.5">
      <c r="A68" s="279" t="s">
        <v>327</v>
      </c>
      <c r="B68" s="286">
        <v>2</v>
      </c>
      <c r="C68" s="288" t="s">
        <v>192</v>
      </c>
      <c r="D68" s="289" t="s">
        <v>169</v>
      </c>
      <c r="E68" s="290" t="s">
        <v>170</v>
      </c>
      <c r="F68" s="290" t="s">
        <v>171</v>
      </c>
      <c r="G68" s="290" t="s">
        <v>172</v>
      </c>
      <c r="H68" s="318" t="s">
        <v>328</v>
      </c>
    </row>
    <row r="69" spans="1:8" ht="16.5">
      <c r="A69" s="279" t="s">
        <v>329</v>
      </c>
      <c r="B69" s="286">
        <v>2</v>
      </c>
      <c r="C69" s="288" t="s">
        <v>192</v>
      </c>
      <c r="D69" s="294" t="s">
        <v>169</v>
      </c>
      <c r="E69" s="372" t="s">
        <v>170</v>
      </c>
      <c r="F69" s="290" t="s">
        <v>198</v>
      </c>
      <c r="G69" s="290" t="s">
        <v>206</v>
      </c>
      <c r="H69" s="291" t="s">
        <v>330</v>
      </c>
    </row>
    <row r="70" spans="1:8" ht="16.5">
      <c r="A70" s="279" t="s">
        <v>331</v>
      </c>
      <c r="B70" s="286">
        <v>2</v>
      </c>
      <c r="C70" s="288" t="s">
        <v>168</v>
      </c>
      <c r="D70" s="289" t="s">
        <v>169</v>
      </c>
      <c r="E70" s="290" t="s">
        <v>170</v>
      </c>
      <c r="F70" s="290" t="s">
        <v>171</v>
      </c>
      <c r="G70" s="290" t="s">
        <v>172</v>
      </c>
      <c r="H70" s="291" t="s">
        <v>261</v>
      </c>
    </row>
    <row r="71" spans="1:8" ht="16.5">
      <c r="A71" s="279" t="s">
        <v>332</v>
      </c>
      <c r="B71" s="286">
        <v>2</v>
      </c>
      <c r="C71" s="319" t="s">
        <v>187</v>
      </c>
      <c r="D71" s="289" t="s">
        <v>202</v>
      </c>
      <c r="E71" s="290" t="s">
        <v>170</v>
      </c>
      <c r="F71" s="290" t="s">
        <v>171</v>
      </c>
      <c r="G71" s="309" t="s">
        <v>172</v>
      </c>
      <c r="H71" s="291" t="s">
        <v>333</v>
      </c>
    </row>
    <row r="72" spans="1:8" ht="16.5">
      <c r="A72" s="279" t="s">
        <v>334</v>
      </c>
      <c r="B72" s="286">
        <v>2</v>
      </c>
      <c r="C72" s="319" t="s">
        <v>201</v>
      </c>
      <c r="D72" s="294" t="s">
        <v>197</v>
      </c>
      <c r="E72" s="309" t="s">
        <v>170</v>
      </c>
      <c r="F72" s="290" t="s">
        <v>171</v>
      </c>
      <c r="G72" s="309" t="s">
        <v>250</v>
      </c>
      <c r="H72" s="291" t="s">
        <v>333</v>
      </c>
    </row>
    <row r="73" spans="1:8" ht="16.5">
      <c r="A73" s="279" t="s">
        <v>335</v>
      </c>
      <c r="B73" s="286">
        <v>2</v>
      </c>
      <c r="C73" s="288" t="s">
        <v>278</v>
      </c>
      <c r="D73" s="289" t="s">
        <v>169</v>
      </c>
      <c r="E73" s="290" t="s">
        <v>170</v>
      </c>
      <c r="F73" s="290" t="s">
        <v>336</v>
      </c>
      <c r="G73" s="290" t="s">
        <v>179</v>
      </c>
      <c r="H73" s="291" t="s">
        <v>337</v>
      </c>
    </row>
    <row r="74" spans="1:8" ht="16.5">
      <c r="A74" s="279" t="s">
        <v>338</v>
      </c>
      <c r="B74" s="286">
        <v>2</v>
      </c>
      <c r="C74" s="288" t="s">
        <v>187</v>
      </c>
      <c r="D74" s="289" t="s">
        <v>253</v>
      </c>
      <c r="E74" s="290" t="s">
        <v>170</v>
      </c>
      <c r="F74" s="290" t="s">
        <v>171</v>
      </c>
      <c r="G74" s="290" t="s">
        <v>172</v>
      </c>
      <c r="H74" s="291" t="s">
        <v>339</v>
      </c>
    </row>
    <row r="75" spans="1:8" ht="16.5">
      <c r="A75" s="279" t="s">
        <v>340</v>
      </c>
      <c r="B75" s="286">
        <v>2</v>
      </c>
      <c r="C75" s="288" t="s">
        <v>182</v>
      </c>
      <c r="D75" s="289" t="s">
        <v>169</v>
      </c>
      <c r="E75" s="290" t="s">
        <v>170</v>
      </c>
      <c r="F75" s="290" t="s">
        <v>198</v>
      </c>
      <c r="G75" s="290" t="s">
        <v>179</v>
      </c>
      <c r="H75" s="318" t="s">
        <v>341</v>
      </c>
    </row>
    <row r="76" spans="1:8" ht="16.5">
      <c r="A76" s="279" t="s">
        <v>154</v>
      </c>
      <c r="B76" s="286">
        <v>2</v>
      </c>
      <c r="C76" s="288" t="s">
        <v>187</v>
      </c>
      <c r="D76" s="289" t="s">
        <v>209</v>
      </c>
      <c r="E76" s="290" t="s">
        <v>170</v>
      </c>
      <c r="F76" s="290" t="s">
        <v>239</v>
      </c>
      <c r="G76" s="290" t="s">
        <v>206</v>
      </c>
      <c r="H76" s="318" t="s">
        <v>342</v>
      </c>
    </row>
    <row r="77" spans="1:8" ht="16.5">
      <c r="A77" s="279" t="s">
        <v>343</v>
      </c>
      <c r="B77" s="286">
        <v>2</v>
      </c>
      <c r="C77" s="288" t="s">
        <v>192</v>
      </c>
      <c r="D77" s="294" t="s">
        <v>209</v>
      </c>
      <c r="E77" s="372" t="s">
        <v>344</v>
      </c>
      <c r="F77" s="290" t="s">
        <v>198</v>
      </c>
      <c r="G77" s="290" t="s">
        <v>271</v>
      </c>
      <c r="H77" s="291" t="s">
        <v>207</v>
      </c>
    </row>
    <row r="78" spans="1:8" ht="16.5">
      <c r="A78" s="279" t="s">
        <v>345</v>
      </c>
      <c r="B78" s="286">
        <v>2</v>
      </c>
      <c r="C78" s="319" t="s">
        <v>168</v>
      </c>
      <c r="D78" s="294" t="s">
        <v>202</v>
      </c>
      <c r="E78" s="309" t="s">
        <v>264</v>
      </c>
      <c r="F78" s="309" t="s">
        <v>171</v>
      </c>
      <c r="G78" s="309" t="s">
        <v>206</v>
      </c>
      <c r="H78" s="320" t="s">
        <v>346</v>
      </c>
    </row>
    <row r="79" spans="1:8" ht="16.5">
      <c r="A79" s="279" t="s">
        <v>347</v>
      </c>
      <c r="B79" s="286">
        <v>2</v>
      </c>
      <c r="C79" s="288" t="s">
        <v>247</v>
      </c>
      <c r="D79" s="294" t="s">
        <v>209</v>
      </c>
      <c r="E79" s="372" t="s">
        <v>170</v>
      </c>
      <c r="F79" s="290" t="s">
        <v>198</v>
      </c>
      <c r="G79" s="290" t="s">
        <v>348</v>
      </c>
      <c r="H79" s="291" t="s">
        <v>349</v>
      </c>
    </row>
    <row r="80" spans="1:8" ht="16.5">
      <c r="A80" s="279" t="s">
        <v>350</v>
      </c>
      <c r="B80" s="286">
        <v>2</v>
      </c>
      <c r="C80" s="288" t="s">
        <v>201</v>
      </c>
      <c r="D80" s="289" t="s">
        <v>169</v>
      </c>
      <c r="E80" s="290" t="s">
        <v>170</v>
      </c>
      <c r="F80" s="309" t="s">
        <v>171</v>
      </c>
      <c r="G80" s="290" t="s">
        <v>242</v>
      </c>
      <c r="H80" s="291" t="s">
        <v>351</v>
      </c>
    </row>
    <row r="81" spans="1:9" ht="16.5">
      <c r="A81" s="305" t="s">
        <v>504</v>
      </c>
      <c r="B81" s="317" t="s">
        <v>314</v>
      </c>
      <c r="C81" s="288" t="s">
        <v>192</v>
      </c>
      <c r="D81" s="289" t="s">
        <v>209</v>
      </c>
      <c r="E81" s="290" t="s">
        <v>170</v>
      </c>
      <c r="F81" s="309" t="s">
        <v>176</v>
      </c>
      <c r="G81" s="290" t="s">
        <v>172</v>
      </c>
      <c r="H81" s="291" t="s">
        <v>353</v>
      </c>
      <c r="I81" s="375"/>
    </row>
    <row r="82" spans="1:9" ht="16.5">
      <c r="A82" s="295" t="s">
        <v>352</v>
      </c>
      <c r="B82" s="321">
        <v>2</v>
      </c>
      <c r="C82" s="322" t="s">
        <v>212</v>
      </c>
      <c r="D82" s="323" t="s">
        <v>209</v>
      </c>
      <c r="E82" s="324" t="s">
        <v>170</v>
      </c>
      <c r="F82" s="324" t="s">
        <v>171</v>
      </c>
      <c r="G82" s="324" t="s">
        <v>179</v>
      </c>
      <c r="H82" s="325" t="s">
        <v>353</v>
      </c>
    </row>
    <row r="83" spans="1:9" ht="16.5">
      <c r="A83" s="279" t="s">
        <v>354</v>
      </c>
      <c r="B83" s="286">
        <v>3</v>
      </c>
      <c r="C83" s="288" t="s">
        <v>219</v>
      </c>
      <c r="D83" s="289" t="s">
        <v>216</v>
      </c>
      <c r="E83" s="290" t="s">
        <v>170</v>
      </c>
      <c r="F83" s="290" t="s">
        <v>176</v>
      </c>
      <c r="G83" s="290" t="s">
        <v>172</v>
      </c>
      <c r="H83" s="318" t="s">
        <v>355</v>
      </c>
    </row>
    <row r="84" spans="1:9" ht="16.5">
      <c r="A84" s="279" t="s">
        <v>356</v>
      </c>
      <c r="B84" s="286">
        <v>3</v>
      </c>
      <c r="C84" s="288" t="s">
        <v>192</v>
      </c>
      <c r="D84" s="289" t="s">
        <v>169</v>
      </c>
      <c r="E84" s="290" t="s">
        <v>170</v>
      </c>
      <c r="F84" s="290" t="s">
        <v>176</v>
      </c>
      <c r="G84" s="290" t="s">
        <v>357</v>
      </c>
      <c r="H84" s="318" t="s">
        <v>358</v>
      </c>
    </row>
    <row r="85" spans="1:9" ht="16.5">
      <c r="A85" s="279" t="s">
        <v>359</v>
      </c>
      <c r="B85" s="286">
        <v>3</v>
      </c>
      <c r="C85" s="288" t="s">
        <v>201</v>
      </c>
      <c r="D85" s="294" t="s">
        <v>169</v>
      </c>
      <c r="E85" s="372" t="s">
        <v>170</v>
      </c>
      <c r="F85" s="290" t="s">
        <v>176</v>
      </c>
      <c r="G85" s="290" t="s">
        <v>189</v>
      </c>
      <c r="H85" s="291" t="s">
        <v>280</v>
      </c>
    </row>
    <row r="86" spans="1:9" ht="16.5">
      <c r="A86" s="279" t="s">
        <v>360</v>
      </c>
      <c r="B86" s="286">
        <v>3</v>
      </c>
      <c r="C86" s="288" t="s">
        <v>219</v>
      </c>
      <c r="D86" s="289" t="s">
        <v>169</v>
      </c>
      <c r="E86" s="290" t="s">
        <v>170</v>
      </c>
      <c r="F86" s="309" t="s">
        <v>176</v>
      </c>
      <c r="G86" s="290" t="s">
        <v>172</v>
      </c>
      <c r="H86" s="318" t="s">
        <v>361</v>
      </c>
    </row>
    <row r="87" spans="1:9" ht="16.5">
      <c r="A87" s="279" t="s">
        <v>362</v>
      </c>
      <c r="B87" s="286">
        <v>3</v>
      </c>
      <c r="C87" s="288" t="s">
        <v>278</v>
      </c>
      <c r="D87" s="289" t="s">
        <v>216</v>
      </c>
      <c r="E87" s="290" t="s">
        <v>170</v>
      </c>
      <c r="F87" s="290" t="s">
        <v>176</v>
      </c>
      <c r="G87" s="290" t="s">
        <v>357</v>
      </c>
      <c r="H87" s="291" t="s">
        <v>363</v>
      </c>
    </row>
    <row r="88" spans="1:9" ht="16.5">
      <c r="A88" s="279" t="s">
        <v>364</v>
      </c>
      <c r="B88" s="286">
        <v>3</v>
      </c>
      <c r="C88" s="288" t="s">
        <v>168</v>
      </c>
      <c r="D88" s="289" t="s">
        <v>169</v>
      </c>
      <c r="E88" s="290" t="s">
        <v>344</v>
      </c>
      <c r="F88" s="290" t="s">
        <v>171</v>
      </c>
      <c r="G88" s="290" t="s">
        <v>242</v>
      </c>
      <c r="H88" s="291" t="s">
        <v>365</v>
      </c>
    </row>
    <row r="89" spans="1:9" ht="16.5">
      <c r="A89" s="279" t="s">
        <v>366</v>
      </c>
      <c r="B89" s="286">
        <v>3</v>
      </c>
      <c r="C89" s="288" t="s">
        <v>175</v>
      </c>
      <c r="D89" s="289" t="s">
        <v>169</v>
      </c>
      <c r="E89" s="290" t="s">
        <v>170</v>
      </c>
      <c r="F89" s="290" t="s">
        <v>176</v>
      </c>
      <c r="G89" s="290" t="s">
        <v>172</v>
      </c>
      <c r="H89" s="291" t="s">
        <v>367</v>
      </c>
    </row>
    <row r="90" spans="1:9" ht="16.5">
      <c r="A90" s="279" t="s">
        <v>368</v>
      </c>
      <c r="B90" s="286">
        <v>3</v>
      </c>
      <c r="C90" s="288" t="s">
        <v>187</v>
      </c>
      <c r="D90" s="289" t="s">
        <v>169</v>
      </c>
      <c r="E90" s="290" t="s">
        <v>170</v>
      </c>
      <c r="F90" s="290" t="s">
        <v>176</v>
      </c>
      <c r="G90" s="290" t="s">
        <v>189</v>
      </c>
      <c r="H90" s="291" t="s">
        <v>369</v>
      </c>
    </row>
    <row r="91" spans="1:9" ht="16.5">
      <c r="A91" s="279" t="s">
        <v>370</v>
      </c>
      <c r="B91" s="286">
        <v>3</v>
      </c>
      <c r="C91" s="288" t="s">
        <v>187</v>
      </c>
      <c r="D91" s="289" t="s">
        <v>169</v>
      </c>
      <c r="E91" s="290" t="s">
        <v>170</v>
      </c>
      <c r="F91" s="290" t="s">
        <v>176</v>
      </c>
      <c r="G91" s="290" t="s">
        <v>271</v>
      </c>
      <c r="H91" s="291" t="s">
        <v>369</v>
      </c>
    </row>
    <row r="92" spans="1:9" ht="16.5">
      <c r="A92" s="279" t="s">
        <v>371</v>
      </c>
      <c r="B92" s="286">
        <v>3</v>
      </c>
      <c r="C92" s="288" t="s">
        <v>192</v>
      </c>
      <c r="D92" s="294" t="s">
        <v>209</v>
      </c>
      <c r="E92" s="372" t="s">
        <v>170</v>
      </c>
      <c r="F92" s="290" t="s">
        <v>176</v>
      </c>
      <c r="G92" s="290" t="s">
        <v>206</v>
      </c>
      <c r="H92" s="291" t="s">
        <v>301</v>
      </c>
    </row>
    <row r="93" spans="1:9" ht="16.5">
      <c r="A93" s="279" t="s">
        <v>372</v>
      </c>
      <c r="B93" s="286">
        <v>3</v>
      </c>
      <c r="C93" s="319" t="s">
        <v>201</v>
      </c>
      <c r="D93" s="294" t="s">
        <v>169</v>
      </c>
      <c r="E93" s="309" t="s">
        <v>170</v>
      </c>
      <c r="F93" s="309" t="s">
        <v>239</v>
      </c>
      <c r="G93" s="309" t="s">
        <v>172</v>
      </c>
      <c r="H93" s="318" t="s">
        <v>373</v>
      </c>
    </row>
    <row r="94" spans="1:9" ht="16.5">
      <c r="A94" s="279" t="s">
        <v>374</v>
      </c>
      <c r="B94" s="286">
        <v>3</v>
      </c>
      <c r="C94" s="288" t="s">
        <v>192</v>
      </c>
      <c r="D94" s="294" t="s">
        <v>209</v>
      </c>
      <c r="E94" s="372" t="s">
        <v>170</v>
      </c>
      <c r="F94" s="290" t="s">
        <v>198</v>
      </c>
      <c r="G94" s="290" t="s">
        <v>206</v>
      </c>
      <c r="H94" s="291" t="s">
        <v>308</v>
      </c>
    </row>
    <row r="95" spans="1:9" ht="16.5">
      <c r="A95" s="305" t="s">
        <v>375</v>
      </c>
      <c r="B95" s="317" t="s">
        <v>381</v>
      </c>
      <c r="C95" s="319" t="s">
        <v>201</v>
      </c>
      <c r="D95" s="289" t="s">
        <v>209</v>
      </c>
      <c r="E95" s="290" t="s">
        <v>344</v>
      </c>
      <c r="F95" s="309" t="s">
        <v>176</v>
      </c>
      <c r="G95" s="309" t="s">
        <v>376</v>
      </c>
      <c r="H95" s="318" t="s">
        <v>377</v>
      </c>
    </row>
    <row r="96" spans="1:9" ht="16.5">
      <c r="A96" s="279" t="s">
        <v>378</v>
      </c>
      <c r="B96" s="286">
        <v>3</v>
      </c>
      <c r="C96" s="319" t="s">
        <v>187</v>
      </c>
      <c r="D96" s="289" t="s">
        <v>169</v>
      </c>
      <c r="E96" s="290" t="s">
        <v>170</v>
      </c>
      <c r="F96" s="309" t="s">
        <v>198</v>
      </c>
      <c r="G96" s="290" t="s">
        <v>179</v>
      </c>
      <c r="H96" s="318" t="s">
        <v>379</v>
      </c>
    </row>
    <row r="97" spans="1:8" ht="16.5">
      <c r="A97" s="279" t="s">
        <v>380</v>
      </c>
      <c r="B97" s="286">
        <v>3</v>
      </c>
      <c r="C97" s="319" t="s">
        <v>192</v>
      </c>
      <c r="D97" s="294" t="s">
        <v>169</v>
      </c>
      <c r="E97" s="309" t="s">
        <v>170</v>
      </c>
      <c r="F97" s="290" t="s">
        <v>171</v>
      </c>
      <c r="G97" s="290" t="s">
        <v>189</v>
      </c>
      <c r="H97" s="291" t="s">
        <v>382</v>
      </c>
    </row>
    <row r="98" spans="1:8" ht="16.5">
      <c r="A98" s="279" t="s">
        <v>383</v>
      </c>
      <c r="B98" s="286">
        <v>3</v>
      </c>
      <c r="C98" s="288" t="s">
        <v>201</v>
      </c>
      <c r="D98" s="294" t="s">
        <v>209</v>
      </c>
      <c r="E98" s="372" t="s">
        <v>170</v>
      </c>
      <c r="F98" s="290" t="s">
        <v>176</v>
      </c>
      <c r="G98" s="290" t="s">
        <v>206</v>
      </c>
      <c r="H98" s="291" t="s">
        <v>326</v>
      </c>
    </row>
    <row r="99" spans="1:8" ht="16.5">
      <c r="A99" s="279" t="s">
        <v>384</v>
      </c>
      <c r="B99" s="286">
        <v>3</v>
      </c>
      <c r="C99" s="319" t="s">
        <v>182</v>
      </c>
      <c r="D99" s="289" t="s">
        <v>253</v>
      </c>
      <c r="E99" s="290" t="s">
        <v>170</v>
      </c>
      <c r="F99" s="290" t="s">
        <v>336</v>
      </c>
      <c r="G99" s="309" t="s">
        <v>179</v>
      </c>
      <c r="H99" s="291" t="s">
        <v>251</v>
      </c>
    </row>
    <row r="100" spans="1:8" ht="16.5">
      <c r="A100" s="279" t="s">
        <v>385</v>
      </c>
      <c r="B100" s="286">
        <v>3</v>
      </c>
      <c r="C100" s="319" t="s">
        <v>201</v>
      </c>
      <c r="D100" s="289" t="s">
        <v>386</v>
      </c>
      <c r="E100" s="290" t="s">
        <v>170</v>
      </c>
      <c r="F100" s="309" t="s">
        <v>176</v>
      </c>
      <c r="G100" s="309" t="s">
        <v>189</v>
      </c>
      <c r="H100" s="318" t="s">
        <v>387</v>
      </c>
    </row>
    <row r="101" spans="1:8" ht="16.5">
      <c r="A101" s="279" t="s">
        <v>388</v>
      </c>
      <c r="B101" s="286">
        <v>3</v>
      </c>
      <c r="C101" s="319" t="s">
        <v>192</v>
      </c>
      <c r="D101" s="289" t="s">
        <v>209</v>
      </c>
      <c r="E101" s="290" t="s">
        <v>170</v>
      </c>
      <c r="F101" s="309" t="s">
        <v>176</v>
      </c>
      <c r="G101" s="309" t="s">
        <v>250</v>
      </c>
      <c r="H101" s="326" t="s">
        <v>389</v>
      </c>
    </row>
    <row r="102" spans="1:8" ht="16.5">
      <c r="A102" s="279" t="s">
        <v>390</v>
      </c>
      <c r="B102" s="286">
        <v>3</v>
      </c>
      <c r="C102" s="319" t="s">
        <v>192</v>
      </c>
      <c r="D102" s="289" t="s">
        <v>209</v>
      </c>
      <c r="E102" s="290" t="s">
        <v>170</v>
      </c>
      <c r="F102" s="309" t="s">
        <v>198</v>
      </c>
      <c r="G102" s="309" t="s">
        <v>189</v>
      </c>
      <c r="H102" s="318" t="s">
        <v>391</v>
      </c>
    </row>
    <row r="103" spans="1:8" ht="16.5">
      <c r="A103" s="279" t="s">
        <v>392</v>
      </c>
      <c r="B103" s="286">
        <v>3</v>
      </c>
      <c r="C103" s="288" t="s">
        <v>201</v>
      </c>
      <c r="D103" s="289" t="s">
        <v>202</v>
      </c>
      <c r="E103" s="290" t="s">
        <v>170</v>
      </c>
      <c r="F103" s="290" t="s">
        <v>176</v>
      </c>
      <c r="G103" s="290" t="s">
        <v>393</v>
      </c>
      <c r="H103" s="318" t="s">
        <v>394</v>
      </c>
    </row>
    <row r="104" spans="1:8" ht="16.5">
      <c r="A104" s="279" t="s">
        <v>395</v>
      </c>
      <c r="B104" s="286">
        <v>3</v>
      </c>
      <c r="C104" s="288" t="s">
        <v>168</v>
      </c>
      <c r="D104" s="289" t="s">
        <v>209</v>
      </c>
      <c r="E104" s="290" t="s">
        <v>170</v>
      </c>
      <c r="F104" s="290" t="s">
        <v>396</v>
      </c>
      <c r="G104" s="290" t="s">
        <v>206</v>
      </c>
      <c r="H104" s="326" t="s">
        <v>397</v>
      </c>
    </row>
    <row r="105" spans="1:8" ht="16.5">
      <c r="A105" s="279" t="s">
        <v>398</v>
      </c>
      <c r="B105" s="286">
        <v>3</v>
      </c>
      <c r="C105" s="288" t="s">
        <v>168</v>
      </c>
      <c r="D105" s="289" t="s">
        <v>169</v>
      </c>
      <c r="E105" s="290" t="s">
        <v>170</v>
      </c>
      <c r="F105" s="290" t="s">
        <v>176</v>
      </c>
      <c r="G105" s="290" t="s">
        <v>172</v>
      </c>
      <c r="H105" s="318" t="s">
        <v>399</v>
      </c>
    </row>
    <row r="106" spans="1:8" ht="16.5">
      <c r="A106" s="279" t="s">
        <v>400</v>
      </c>
      <c r="B106" s="286">
        <v>3</v>
      </c>
      <c r="C106" s="288" t="s">
        <v>201</v>
      </c>
      <c r="D106" s="289" t="s">
        <v>169</v>
      </c>
      <c r="E106" s="290" t="s">
        <v>170</v>
      </c>
      <c r="F106" s="290" t="s">
        <v>176</v>
      </c>
      <c r="G106" s="290" t="s">
        <v>172</v>
      </c>
      <c r="H106" s="318" t="s">
        <v>399</v>
      </c>
    </row>
    <row r="107" spans="1:8" ht="16.5">
      <c r="A107" s="279" t="s">
        <v>401</v>
      </c>
      <c r="B107" s="286">
        <v>3</v>
      </c>
      <c r="C107" s="288" t="s">
        <v>168</v>
      </c>
      <c r="D107" s="289" t="s">
        <v>169</v>
      </c>
      <c r="E107" s="290" t="s">
        <v>170</v>
      </c>
      <c r="F107" s="290" t="s">
        <v>176</v>
      </c>
      <c r="G107" s="290" t="s">
        <v>172</v>
      </c>
      <c r="H107" s="318" t="s">
        <v>402</v>
      </c>
    </row>
    <row r="108" spans="1:8" ht="16.5">
      <c r="A108" s="279" t="s">
        <v>403</v>
      </c>
      <c r="B108" s="286">
        <v>3</v>
      </c>
      <c r="C108" s="288" t="s">
        <v>187</v>
      </c>
      <c r="D108" s="289" t="s">
        <v>169</v>
      </c>
      <c r="E108" s="290" t="s">
        <v>170</v>
      </c>
      <c r="F108" s="309" t="s">
        <v>239</v>
      </c>
      <c r="G108" s="290" t="s">
        <v>172</v>
      </c>
      <c r="H108" s="291" t="s">
        <v>404</v>
      </c>
    </row>
    <row r="109" spans="1:8" ht="16.5">
      <c r="A109" s="279" t="s">
        <v>405</v>
      </c>
      <c r="B109" s="286">
        <v>3</v>
      </c>
      <c r="C109" s="288" t="s">
        <v>219</v>
      </c>
      <c r="D109" s="289" t="s">
        <v>209</v>
      </c>
      <c r="E109" s="290" t="s">
        <v>170</v>
      </c>
      <c r="F109" s="309" t="s">
        <v>193</v>
      </c>
      <c r="G109" s="290" t="s">
        <v>179</v>
      </c>
      <c r="H109" s="318" t="s">
        <v>341</v>
      </c>
    </row>
    <row r="110" spans="1:8" ht="16.5">
      <c r="A110" s="279" t="s">
        <v>406</v>
      </c>
      <c r="B110" s="286">
        <v>3</v>
      </c>
      <c r="C110" s="288" t="s">
        <v>182</v>
      </c>
      <c r="D110" s="289" t="s">
        <v>169</v>
      </c>
      <c r="E110" s="290" t="s">
        <v>170</v>
      </c>
      <c r="F110" s="290" t="s">
        <v>198</v>
      </c>
      <c r="G110" s="290" t="s">
        <v>179</v>
      </c>
      <c r="H110" s="318" t="s">
        <v>407</v>
      </c>
    </row>
    <row r="111" spans="1:8" ht="16.5">
      <c r="A111" s="305" t="s">
        <v>408</v>
      </c>
      <c r="B111" s="317" t="s">
        <v>381</v>
      </c>
      <c r="C111" s="288" t="s">
        <v>192</v>
      </c>
      <c r="D111" s="294" t="s">
        <v>202</v>
      </c>
      <c r="E111" s="309" t="s">
        <v>170</v>
      </c>
      <c r="F111" s="290" t="s">
        <v>176</v>
      </c>
      <c r="G111" s="290" t="s">
        <v>172</v>
      </c>
      <c r="H111" s="318" t="s">
        <v>409</v>
      </c>
    </row>
    <row r="112" spans="1:8" ht="16.5">
      <c r="A112" s="279" t="s">
        <v>410</v>
      </c>
      <c r="B112" s="286">
        <v>3</v>
      </c>
      <c r="C112" s="288" t="s">
        <v>201</v>
      </c>
      <c r="D112" s="294" t="s">
        <v>169</v>
      </c>
      <c r="E112" s="372" t="s">
        <v>170</v>
      </c>
      <c r="F112" s="290" t="s">
        <v>176</v>
      </c>
      <c r="G112" s="290" t="s">
        <v>189</v>
      </c>
      <c r="H112" s="291" t="s">
        <v>207</v>
      </c>
    </row>
    <row r="113" spans="1:8" ht="16.5">
      <c r="A113" s="279" t="s">
        <v>155</v>
      </c>
      <c r="B113" s="286">
        <v>3</v>
      </c>
      <c r="C113" s="319" t="s">
        <v>168</v>
      </c>
      <c r="D113" s="294" t="s">
        <v>202</v>
      </c>
      <c r="E113" s="309" t="s">
        <v>264</v>
      </c>
      <c r="F113" s="309" t="s">
        <v>171</v>
      </c>
      <c r="G113" s="309" t="s">
        <v>206</v>
      </c>
      <c r="H113" s="320" t="s">
        <v>411</v>
      </c>
    </row>
    <row r="114" spans="1:8" ht="16.5">
      <c r="A114" s="279" t="s">
        <v>412</v>
      </c>
      <c r="B114" s="286">
        <v>3</v>
      </c>
      <c r="C114" s="288" t="s">
        <v>192</v>
      </c>
      <c r="D114" s="294" t="s">
        <v>202</v>
      </c>
      <c r="E114" s="309" t="s">
        <v>170</v>
      </c>
      <c r="F114" s="290" t="s">
        <v>176</v>
      </c>
      <c r="G114" s="290" t="s">
        <v>289</v>
      </c>
      <c r="H114" s="318" t="s">
        <v>413</v>
      </c>
    </row>
    <row r="115" spans="1:8" ht="16.5">
      <c r="A115" s="279" t="s">
        <v>414</v>
      </c>
      <c r="B115" s="286">
        <v>3</v>
      </c>
      <c r="C115" s="288" t="s">
        <v>192</v>
      </c>
      <c r="D115" s="294" t="s">
        <v>209</v>
      </c>
      <c r="E115" s="309" t="s">
        <v>170</v>
      </c>
      <c r="F115" s="290" t="s">
        <v>176</v>
      </c>
      <c r="G115" s="290" t="s">
        <v>189</v>
      </c>
      <c r="H115" s="318" t="s">
        <v>413</v>
      </c>
    </row>
    <row r="116" spans="1:8" ht="16.5">
      <c r="A116" s="295" t="s">
        <v>415</v>
      </c>
      <c r="B116" s="321">
        <v>3</v>
      </c>
      <c r="C116" s="322" t="s">
        <v>187</v>
      </c>
      <c r="D116" s="327" t="s">
        <v>202</v>
      </c>
      <c r="E116" s="328" t="s">
        <v>170</v>
      </c>
      <c r="F116" s="328" t="s">
        <v>239</v>
      </c>
      <c r="G116" s="324" t="s">
        <v>206</v>
      </c>
      <c r="H116" s="329" t="s">
        <v>416</v>
      </c>
    </row>
    <row r="117" spans="1:8" ht="16.5">
      <c r="A117" s="279" t="s">
        <v>417</v>
      </c>
      <c r="B117" s="286">
        <v>4</v>
      </c>
      <c r="C117" s="288" t="s">
        <v>192</v>
      </c>
      <c r="D117" s="289" t="s">
        <v>209</v>
      </c>
      <c r="E117" s="290" t="s">
        <v>170</v>
      </c>
      <c r="F117" s="290" t="s">
        <v>176</v>
      </c>
      <c r="G117" s="290" t="s">
        <v>189</v>
      </c>
      <c r="H117" s="318" t="s">
        <v>418</v>
      </c>
    </row>
    <row r="118" spans="1:8" ht="16.5">
      <c r="A118" s="279" t="s">
        <v>419</v>
      </c>
      <c r="B118" s="286">
        <v>4</v>
      </c>
      <c r="C118" s="288" t="s">
        <v>201</v>
      </c>
      <c r="D118" s="294" t="s">
        <v>209</v>
      </c>
      <c r="E118" s="372" t="s">
        <v>170</v>
      </c>
      <c r="F118" s="308" t="s">
        <v>420</v>
      </c>
      <c r="G118" s="290" t="s">
        <v>206</v>
      </c>
      <c r="H118" s="291" t="s">
        <v>276</v>
      </c>
    </row>
    <row r="119" spans="1:8" ht="16.5">
      <c r="A119" s="279" t="s">
        <v>421</v>
      </c>
      <c r="B119" s="286">
        <v>4</v>
      </c>
      <c r="C119" s="288" t="s">
        <v>247</v>
      </c>
      <c r="D119" s="294" t="s">
        <v>209</v>
      </c>
      <c r="E119" s="372" t="s">
        <v>170</v>
      </c>
      <c r="F119" s="290" t="s">
        <v>171</v>
      </c>
      <c r="G119" s="290" t="s">
        <v>206</v>
      </c>
      <c r="H119" s="291" t="s">
        <v>287</v>
      </c>
    </row>
    <row r="120" spans="1:8" ht="16.5">
      <c r="A120" s="279" t="s">
        <v>422</v>
      </c>
      <c r="B120" s="286">
        <v>4</v>
      </c>
      <c r="C120" s="288" t="s">
        <v>192</v>
      </c>
      <c r="D120" s="294" t="s">
        <v>202</v>
      </c>
      <c r="E120" s="309" t="s">
        <v>170</v>
      </c>
      <c r="F120" s="290" t="s">
        <v>336</v>
      </c>
      <c r="G120" s="309" t="s">
        <v>189</v>
      </c>
      <c r="H120" s="291" t="s">
        <v>423</v>
      </c>
    </row>
    <row r="121" spans="1:8" ht="16.5">
      <c r="A121" s="279" t="s">
        <v>424</v>
      </c>
      <c r="B121" s="286">
        <v>4</v>
      </c>
      <c r="C121" s="288" t="s">
        <v>175</v>
      </c>
      <c r="D121" s="289" t="s">
        <v>169</v>
      </c>
      <c r="E121" s="290" t="s">
        <v>170</v>
      </c>
      <c r="F121" s="290" t="s">
        <v>176</v>
      </c>
      <c r="G121" s="290" t="s">
        <v>172</v>
      </c>
      <c r="H121" s="291" t="s">
        <v>425</v>
      </c>
    </row>
    <row r="122" spans="1:8" ht="16.5">
      <c r="A122" s="279" t="s">
        <v>426</v>
      </c>
      <c r="B122" s="286">
        <v>4</v>
      </c>
      <c r="C122" s="288" t="s">
        <v>201</v>
      </c>
      <c r="D122" s="294" t="s">
        <v>209</v>
      </c>
      <c r="E122" s="372" t="s">
        <v>170</v>
      </c>
      <c r="F122" s="290" t="s">
        <v>176</v>
      </c>
      <c r="G122" s="290" t="s">
        <v>206</v>
      </c>
      <c r="H122" s="291" t="s">
        <v>287</v>
      </c>
    </row>
    <row r="123" spans="1:8" ht="16.5">
      <c r="A123" s="279" t="s">
        <v>427</v>
      </c>
      <c r="B123" s="286">
        <v>4</v>
      </c>
      <c r="C123" s="288" t="s">
        <v>192</v>
      </c>
      <c r="D123" s="294" t="s">
        <v>223</v>
      </c>
      <c r="E123" s="309" t="s">
        <v>170</v>
      </c>
      <c r="F123" s="309" t="s">
        <v>336</v>
      </c>
      <c r="G123" s="290" t="s">
        <v>172</v>
      </c>
      <c r="H123" s="291" t="s">
        <v>428</v>
      </c>
    </row>
    <row r="124" spans="1:8" ht="16.5">
      <c r="A124" s="279" t="s">
        <v>429</v>
      </c>
      <c r="B124" s="286">
        <v>4</v>
      </c>
      <c r="C124" s="288" t="s">
        <v>201</v>
      </c>
      <c r="D124" s="294" t="s">
        <v>169</v>
      </c>
      <c r="E124" s="309" t="s">
        <v>170</v>
      </c>
      <c r="F124" s="309" t="s">
        <v>239</v>
      </c>
      <c r="G124" s="290" t="s">
        <v>179</v>
      </c>
      <c r="H124" s="291" t="s">
        <v>428</v>
      </c>
    </row>
    <row r="125" spans="1:8" ht="16.5">
      <c r="A125" s="279" t="s">
        <v>430</v>
      </c>
      <c r="B125" s="286">
        <v>4</v>
      </c>
      <c r="C125" s="288" t="s">
        <v>182</v>
      </c>
      <c r="D125" s="294" t="s">
        <v>209</v>
      </c>
      <c r="E125" s="309" t="s">
        <v>170</v>
      </c>
      <c r="F125" s="290" t="s">
        <v>171</v>
      </c>
      <c r="G125" s="290" t="s">
        <v>206</v>
      </c>
      <c r="H125" s="291" t="s">
        <v>428</v>
      </c>
    </row>
    <row r="126" spans="1:8" ht="16.5">
      <c r="A126" s="279" t="s">
        <v>431</v>
      </c>
      <c r="B126" s="286">
        <v>4</v>
      </c>
      <c r="C126" s="288" t="s">
        <v>201</v>
      </c>
      <c r="D126" s="289" t="s">
        <v>253</v>
      </c>
      <c r="E126" s="290" t="s">
        <v>170</v>
      </c>
      <c r="F126" s="290" t="s">
        <v>171</v>
      </c>
      <c r="G126" s="290" t="s">
        <v>172</v>
      </c>
      <c r="H126" s="291" t="s">
        <v>432</v>
      </c>
    </row>
    <row r="127" spans="1:8" ht="16.5">
      <c r="A127" s="279" t="s">
        <v>182</v>
      </c>
      <c r="B127" s="286">
        <v>4</v>
      </c>
      <c r="C127" s="288" t="s">
        <v>182</v>
      </c>
      <c r="D127" s="289" t="s">
        <v>216</v>
      </c>
      <c r="E127" s="290" t="s">
        <v>344</v>
      </c>
      <c r="F127" s="290" t="s">
        <v>198</v>
      </c>
      <c r="G127" s="290" t="s">
        <v>172</v>
      </c>
      <c r="H127" s="318" t="s">
        <v>433</v>
      </c>
    </row>
    <row r="128" spans="1:8" ht="16.5">
      <c r="A128" s="279" t="s">
        <v>434</v>
      </c>
      <c r="B128" s="286">
        <v>4</v>
      </c>
      <c r="C128" s="288" t="s">
        <v>187</v>
      </c>
      <c r="D128" s="289" t="s">
        <v>209</v>
      </c>
      <c r="E128" s="290" t="s">
        <v>170</v>
      </c>
      <c r="F128" s="290" t="s">
        <v>198</v>
      </c>
      <c r="G128" s="290" t="s">
        <v>206</v>
      </c>
      <c r="H128" s="318" t="s">
        <v>433</v>
      </c>
    </row>
    <row r="129" spans="1:9" ht="16.5">
      <c r="A129" s="279" t="s">
        <v>435</v>
      </c>
      <c r="B129" s="286">
        <v>4</v>
      </c>
      <c r="C129" s="288" t="s">
        <v>201</v>
      </c>
      <c r="D129" s="289" t="s">
        <v>202</v>
      </c>
      <c r="E129" s="290" t="s">
        <v>170</v>
      </c>
      <c r="F129" s="290" t="s">
        <v>176</v>
      </c>
      <c r="G129" s="290" t="s">
        <v>189</v>
      </c>
      <c r="H129" s="318" t="s">
        <v>436</v>
      </c>
    </row>
    <row r="130" spans="1:9" ht="16.5">
      <c r="A130" s="279" t="s">
        <v>437</v>
      </c>
      <c r="B130" s="286">
        <v>4</v>
      </c>
      <c r="C130" s="288" t="s">
        <v>192</v>
      </c>
      <c r="D130" s="289" t="s">
        <v>209</v>
      </c>
      <c r="E130" s="290" t="s">
        <v>170</v>
      </c>
      <c r="F130" s="290" t="s">
        <v>171</v>
      </c>
      <c r="G130" s="290" t="s">
        <v>179</v>
      </c>
      <c r="H130" s="318" t="s">
        <v>312</v>
      </c>
    </row>
    <row r="131" spans="1:9" ht="16.5">
      <c r="A131" s="305" t="s">
        <v>488</v>
      </c>
      <c r="B131" s="317" t="s">
        <v>438</v>
      </c>
      <c r="C131" s="288" t="s">
        <v>192</v>
      </c>
      <c r="D131" s="289" t="s">
        <v>253</v>
      </c>
      <c r="E131" s="290" t="s">
        <v>170</v>
      </c>
      <c r="F131" s="290" t="s">
        <v>171</v>
      </c>
      <c r="G131" s="290" t="s">
        <v>513</v>
      </c>
      <c r="H131" s="318" t="s">
        <v>514</v>
      </c>
      <c r="I131" s="375"/>
    </row>
    <row r="132" spans="1:9" ht="16.5">
      <c r="A132" s="279" t="s">
        <v>156</v>
      </c>
      <c r="B132" s="286">
        <v>4</v>
      </c>
      <c r="C132" s="319" t="s">
        <v>187</v>
      </c>
      <c r="D132" s="294" t="s">
        <v>169</v>
      </c>
      <c r="E132" s="372" t="s">
        <v>170</v>
      </c>
      <c r="F132" s="311" t="s">
        <v>239</v>
      </c>
      <c r="G132" s="309" t="s">
        <v>224</v>
      </c>
      <c r="H132" s="291" t="s">
        <v>318</v>
      </c>
    </row>
    <row r="133" spans="1:9" ht="16.5">
      <c r="A133" s="279" t="s">
        <v>439</v>
      </c>
      <c r="B133" s="286">
        <v>4</v>
      </c>
      <c r="C133" s="288" t="s">
        <v>187</v>
      </c>
      <c r="D133" s="289" t="s">
        <v>209</v>
      </c>
      <c r="E133" s="290" t="s">
        <v>344</v>
      </c>
      <c r="F133" s="290" t="s">
        <v>176</v>
      </c>
      <c r="G133" s="290" t="s">
        <v>295</v>
      </c>
      <c r="H133" s="318" t="s">
        <v>440</v>
      </c>
    </row>
    <row r="134" spans="1:9" ht="16.5">
      <c r="A134" s="279" t="s">
        <v>441</v>
      </c>
      <c r="B134" s="286">
        <v>4</v>
      </c>
      <c r="C134" s="288" t="s">
        <v>168</v>
      </c>
      <c r="D134" s="289" t="s">
        <v>209</v>
      </c>
      <c r="E134" s="290" t="s">
        <v>170</v>
      </c>
      <c r="F134" s="290" t="s">
        <v>171</v>
      </c>
      <c r="G134" s="290" t="s">
        <v>172</v>
      </c>
      <c r="H134" s="318" t="s">
        <v>442</v>
      </c>
    </row>
    <row r="135" spans="1:9" ht="16.5">
      <c r="A135" s="279" t="s">
        <v>443</v>
      </c>
      <c r="B135" s="286">
        <v>4</v>
      </c>
      <c r="C135" s="288" t="s">
        <v>201</v>
      </c>
      <c r="D135" s="294" t="s">
        <v>209</v>
      </c>
      <c r="E135" s="372" t="s">
        <v>170</v>
      </c>
      <c r="F135" s="290" t="s">
        <v>176</v>
      </c>
      <c r="G135" s="290" t="s">
        <v>206</v>
      </c>
      <c r="H135" s="291" t="s">
        <v>321</v>
      </c>
    </row>
    <row r="136" spans="1:9" ht="16.5">
      <c r="A136" s="305" t="s">
        <v>505</v>
      </c>
      <c r="B136" s="317" t="s">
        <v>438</v>
      </c>
      <c r="C136" s="288" t="s">
        <v>168</v>
      </c>
      <c r="D136" s="289" t="s">
        <v>216</v>
      </c>
      <c r="E136" s="377" t="s">
        <v>184</v>
      </c>
      <c r="F136" s="290" t="s">
        <v>205</v>
      </c>
      <c r="G136" s="290" t="s">
        <v>513</v>
      </c>
      <c r="H136" s="291" t="s">
        <v>194</v>
      </c>
      <c r="I136" s="375"/>
    </row>
    <row r="137" spans="1:9" ht="16.5">
      <c r="A137" s="279" t="s">
        <v>444</v>
      </c>
      <c r="B137" s="286">
        <v>4</v>
      </c>
      <c r="C137" s="288" t="s">
        <v>201</v>
      </c>
      <c r="D137" s="294" t="s">
        <v>169</v>
      </c>
      <c r="E137" s="372" t="s">
        <v>170</v>
      </c>
      <c r="F137" s="311" t="s">
        <v>171</v>
      </c>
      <c r="G137" s="290" t="s">
        <v>242</v>
      </c>
      <c r="H137" s="291" t="s">
        <v>330</v>
      </c>
    </row>
    <row r="138" spans="1:9" ht="16.5">
      <c r="A138" s="279" t="s">
        <v>445</v>
      </c>
      <c r="B138" s="286">
        <v>4</v>
      </c>
      <c r="C138" s="288" t="s">
        <v>168</v>
      </c>
      <c r="D138" s="289" t="s">
        <v>202</v>
      </c>
      <c r="E138" s="290" t="s">
        <v>170</v>
      </c>
      <c r="F138" s="290" t="s">
        <v>176</v>
      </c>
      <c r="G138" s="290" t="s">
        <v>172</v>
      </c>
      <c r="H138" s="318" t="s">
        <v>446</v>
      </c>
    </row>
    <row r="139" spans="1:9" ht="16.5">
      <c r="A139" s="279" t="s">
        <v>447</v>
      </c>
      <c r="B139" s="286">
        <v>4</v>
      </c>
      <c r="C139" s="288" t="s">
        <v>201</v>
      </c>
      <c r="D139" s="294" t="s">
        <v>209</v>
      </c>
      <c r="E139" s="309" t="s">
        <v>170</v>
      </c>
      <c r="F139" s="290" t="s">
        <v>193</v>
      </c>
      <c r="G139" s="290" t="s">
        <v>189</v>
      </c>
      <c r="H139" s="318" t="s">
        <v>261</v>
      </c>
    </row>
    <row r="140" spans="1:9" ht="16.5">
      <c r="A140" s="279" t="s">
        <v>157</v>
      </c>
      <c r="B140" s="286">
        <v>4</v>
      </c>
      <c r="C140" s="288" t="s">
        <v>168</v>
      </c>
      <c r="D140" s="289" t="s">
        <v>216</v>
      </c>
      <c r="E140" s="290" t="s">
        <v>170</v>
      </c>
      <c r="F140" s="290" t="s">
        <v>176</v>
      </c>
      <c r="G140" s="290" t="s">
        <v>172</v>
      </c>
      <c r="H140" s="318" t="s">
        <v>448</v>
      </c>
    </row>
    <row r="141" spans="1:9" ht="16.5">
      <c r="A141" s="279" t="s">
        <v>449</v>
      </c>
      <c r="B141" s="286">
        <v>4</v>
      </c>
      <c r="C141" s="288" t="s">
        <v>192</v>
      </c>
      <c r="D141" s="289" t="s">
        <v>209</v>
      </c>
      <c r="E141" s="290" t="s">
        <v>170</v>
      </c>
      <c r="F141" s="290" t="s">
        <v>176</v>
      </c>
      <c r="G141" s="290" t="s">
        <v>295</v>
      </c>
      <c r="H141" s="318" t="s">
        <v>450</v>
      </c>
    </row>
    <row r="142" spans="1:9" ht="16.5">
      <c r="A142" s="279" t="s">
        <v>451</v>
      </c>
      <c r="B142" s="286">
        <v>4</v>
      </c>
      <c r="C142" s="288" t="s">
        <v>192</v>
      </c>
      <c r="D142" s="294" t="s">
        <v>209</v>
      </c>
      <c r="E142" s="372" t="s">
        <v>170</v>
      </c>
      <c r="F142" s="290" t="s">
        <v>176</v>
      </c>
      <c r="G142" s="290" t="s">
        <v>357</v>
      </c>
      <c r="H142" s="291" t="s">
        <v>452</v>
      </c>
    </row>
    <row r="143" spans="1:9" ht="16.5">
      <c r="A143" s="279" t="s">
        <v>453</v>
      </c>
      <c r="B143" s="286">
        <v>4</v>
      </c>
      <c r="C143" s="288" t="s">
        <v>168</v>
      </c>
      <c r="D143" s="294" t="s">
        <v>209</v>
      </c>
      <c r="E143" s="372" t="s">
        <v>170</v>
      </c>
      <c r="F143" s="290" t="s">
        <v>176</v>
      </c>
      <c r="G143" s="290" t="s">
        <v>454</v>
      </c>
      <c r="H143" s="291" t="s">
        <v>455</v>
      </c>
    </row>
    <row r="144" spans="1:9" ht="16.5">
      <c r="A144" s="279" t="s">
        <v>456</v>
      </c>
      <c r="B144" s="286">
        <v>4</v>
      </c>
      <c r="C144" s="288" t="s">
        <v>187</v>
      </c>
      <c r="D144" s="289" t="s">
        <v>202</v>
      </c>
      <c r="E144" s="290" t="s">
        <v>344</v>
      </c>
      <c r="F144" s="290" t="s">
        <v>171</v>
      </c>
      <c r="G144" s="290" t="s">
        <v>457</v>
      </c>
      <c r="H144" s="318" t="s">
        <v>458</v>
      </c>
    </row>
    <row r="145" spans="1:9" ht="16.5">
      <c r="A145" s="279" t="s">
        <v>459</v>
      </c>
      <c r="B145" s="286">
        <v>4</v>
      </c>
      <c r="C145" s="288" t="s">
        <v>201</v>
      </c>
      <c r="D145" s="289" t="s">
        <v>209</v>
      </c>
      <c r="E145" s="290" t="s">
        <v>170</v>
      </c>
      <c r="F145" s="290" t="s">
        <v>176</v>
      </c>
      <c r="G145" s="290" t="s">
        <v>189</v>
      </c>
      <c r="H145" s="318" t="s">
        <v>407</v>
      </c>
    </row>
    <row r="146" spans="1:9" ht="16.5">
      <c r="A146" s="279" t="s">
        <v>460</v>
      </c>
      <c r="B146" s="286">
        <v>4</v>
      </c>
      <c r="C146" s="288" t="s">
        <v>182</v>
      </c>
      <c r="D146" s="294" t="s">
        <v>169</v>
      </c>
      <c r="E146" s="372" t="s">
        <v>170</v>
      </c>
      <c r="F146" s="290" t="s">
        <v>198</v>
      </c>
      <c r="G146" s="290" t="s">
        <v>206</v>
      </c>
      <c r="H146" s="291" t="s">
        <v>455</v>
      </c>
    </row>
    <row r="147" spans="1:9" ht="16.5">
      <c r="A147" s="279" t="s">
        <v>461</v>
      </c>
      <c r="B147" s="286">
        <v>4</v>
      </c>
      <c r="C147" s="288" t="s">
        <v>182</v>
      </c>
      <c r="D147" s="289" t="s">
        <v>169</v>
      </c>
      <c r="E147" s="290" t="s">
        <v>170</v>
      </c>
      <c r="F147" s="290" t="s">
        <v>176</v>
      </c>
      <c r="G147" s="290" t="s">
        <v>250</v>
      </c>
      <c r="H147" s="291" t="s">
        <v>462</v>
      </c>
    </row>
    <row r="148" spans="1:9" ht="16.5">
      <c r="A148" s="279" t="s">
        <v>463</v>
      </c>
      <c r="B148" s="286">
        <v>4</v>
      </c>
      <c r="C148" s="319" t="s">
        <v>168</v>
      </c>
      <c r="D148" s="294" t="s">
        <v>202</v>
      </c>
      <c r="E148" s="309" t="s">
        <v>264</v>
      </c>
      <c r="F148" s="309" t="s">
        <v>171</v>
      </c>
      <c r="G148" s="309" t="s">
        <v>206</v>
      </c>
      <c r="H148" s="320" t="s">
        <v>464</v>
      </c>
    </row>
    <row r="149" spans="1:9" ht="16.5">
      <c r="A149" s="295" t="s">
        <v>465</v>
      </c>
      <c r="B149" s="321">
        <v>4</v>
      </c>
      <c r="C149" s="322" t="s">
        <v>182</v>
      </c>
      <c r="D149" s="327" t="s">
        <v>293</v>
      </c>
      <c r="E149" s="328" t="s">
        <v>170</v>
      </c>
      <c r="F149" s="324" t="s">
        <v>176</v>
      </c>
      <c r="G149" s="324" t="s">
        <v>189</v>
      </c>
      <c r="H149" s="325" t="s">
        <v>466</v>
      </c>
    </row>
    <row r="150" spans="1:9" ht="16.5">
      <c r="A150" s="330" t="s">
        <v>467</v>
      </c>
      <c r="B150" s="331">
        <v>5</v>
      </c>
      <c r="C150" s="332" t="s">
        <v>247</v>
      </c>
      <c r="D150" s="333" t="s">
        <v>209</v>
      </c>
      <c r="E150" s="373" t="s">
        <v>170</v>
      </c>
      <c r="F150" s="334" t="s">
        <v>171</v>
      </c>
      <c r="G150" s="334" t="s">
        <v>206</v>
      </c>
      <c r="H150" s="335" t="s">
        <v>276</v>
      </c>
    </row>
    <row r="151" spans="1:9" ht="16.5">
      <c r="A151" s="330" t="s">
        <v>468</v>
      </c>
      <c r="B151" s="331">
        <v>5</v>
      </c>
      <c r="C151" s="332" t="s">
        <v>219</v>
      </c>
      <c r="D151" s="333" t="s">
        <v>169</v>
      </c>
      <c r="E151" s="373" t="s">
        <v>170</v>
      </c>
      <c r="F151" s="334" t="s">
        <v>176</v>
      </c>
      <c r="G151" s="334" t="s">
        <v>206</v>
      </c>
      <c r="H151" s="335" t="s">
        <v>280</v>
      </c>
    </row>
    <row r="152" spans="1:9" ht="16.5">
      <c r="A152" s="330" t="s">
        <v>469</v>
      </c>
      <c r="B152" s="331">
        <v>5</v>
      </c>
      <c r="C152" s="332" t="s">
        <v>168</v>
      </c>
      <c r="D152" s="333" t="s">
        <v>169</v>
      </c>
      <c r="E152" s="373" t="s">
        <v>170</v>
      </c>
      <c r="F152" s="334" t="s">
        <v>171</v>
      </c>
      <c r="G152" s="334" t="s">
        <v>179</v>
      </c>
      <c r="H152" s="335" t="s">
        <v>287</v>
      </c>
    </row>
    <row r="153" spans="1:9" ht="16.5">
      <c r="A153" s="330" t="s">
        <v>470</v>
      </c>
      <c r="B153" s="331">
        <v>5</v>
      </c>
      <c r="C153" s="332" t="s">
        <v>201</v>
      </c>
      <c r="D153" s="333" t="s">
        <v>209</v>
      </c>
      <c r="E153" s="373" t="s">
        <v>170</v>
      </c>
      <c r="F153" s="334" t="s">
        <v>198</v>
      </c>
      <c r="G153" s="334" t="s">
        <v>189</v>
      </c>
      <c r="H153" s="335" t="s">
        <v>301</v>
      </c>
    </row>
    <row r="154" spans="1:9" ht="16.5">
      <c r="A154" s="330" t="s">
        <v>471</v>
      </c>
      <c r="B154" s="331">
        <v>5</v>
      </c>
      <c r="C154" s="332" t="s">
        <v>168</v>
      </c>
      <c r="D154" s="333" t="s">
        <v>169</v>
      </c>
      <c r="E154" s="373" t="s">
        <v>170</v>
      </c>
      <c r="F154" s="334" t="s">
        <v>472</v>
      </c>
      <c r="G154" s="334" t="s">
        <v>172</v>
      </c>
      <c r="H154" s="335" t="s">
        <v>308</v>
      </c>
    </row>
    <row r="155" spans="1:9" ht="16.5">
      <c r="A155" s="359" t="s">
        <v>489</v>
      </c>
      <c r="B155" s="360" t="s">
        <v>490</v>
      </c>
      <c r="C155" s="332" t="s">
        <v>192</v>
      </c>
      <c r="D155" s="333" t="s">
        <v>216</v>
      </c>
      <c r="E155" s="373" t="s">
        <v>295</v>
      </c>
      <c r="F155" s="334" t="s">
        <v>171</v>
      </c>
      <c r="G155" s="334" t="s">
        <v>172</v>
      </c>
      <c r="H155" s="335" t="s">
        <v>512</v>
      </c>
      <c r="I155" s="375"/>
    </row>
    <row r="156" spans="1:9" ht="16.5">
      <c r="A156" s="330" t="s">
        <v>473</v>
      </c>
      <c r="B156" s="331">
        <v>5</v>
      </c>
      <c r="C156" s="332" t="s">
        <v>168</v>
      </c>
      <c r="D156" s="333" t="s">
        <v>169</v>
      </c>
      <c r="E156" s="373" t="s">
        <v>170</v>
      </c>
      <c r="F156" s="334" t="s">
        <v>198</v>
      </c>
      <c r="G156" s="334" t="s">
        <v>179</v>
      </c>
      <c r="H156" s="335" t="s">
        <v>248</v>
      </c>
    </row>
    <row r="157" spans="1:9" ht="16.5">
      <c r="A157" s="330" t="s">
        <v>474</v>
      </c>
      <c r="B157" s="331">
        <v>5</v>
      </c>
      <c r="C157" s="332" t="s">
        <v>247</v>
      </c>
      <c r="D157" s="333" t="s">
        <v>209</v>
      </c>
      <c r="E157" s="373" t="s">
        <v>264</v>
      </c>
      <c r="F157" s="334" t="s">
        <v>176</v>
      </c>
      <c r="G157" s="334" t="s">
        <v>206</v>
      </c>
      <c r="H157" s="335" t="s">
        <v>326</v>
      </c>
    </row>
    <row r="158" spans="1:9" ht="16.5">
      <c r="A158" s="330" t="s">
        <v>475</v>
      </c>
      <c r="B158" s="331">
        <v>5</v>
      </c>
      <c r="C158" s="332" t="s">
        <v>192</v>
      </c>
      <c r="D158" s="333" t="s">
        <v>209</v>
      </c>
      <c r="E158" s="373" t="s">
        <v>170</v>
      </c>
      <c r="F158" s="334" t="s">
        <v>198</v>
      </c>
      <c r="G158" s="334" t="s">
        <v>206</v>
      </c>
      <c r="H158" s="335" t="s">
        <v>207</v>
      </c>
    </row>
    <row r="159" spans="1:9" ht="16.5">
      <c r="A159" s="365" t="s">
        <v>506</v>
      </c>
      <c r="B159" s="364" t="s">
        <v>490</v>
      </c>
      <c r="C159" s="366" t="s">
        <v>168</v>
      </c>
      <c r="D159" s="367" t="s">
        <v>202</v>
      </c>
      <c r="E159" s="378" t="s">
        <v>170</v>
      </c>
      <c r="F159" s="368" t="s">
        <v>239</v>
      </c>
      <c r="G159" s="368" t="s">
        <v>172</v>
      </c>
      <c r="H159" s="369" t="s">
        <v>517</v>
      </c>
      <c r="I159" s="375"/>
    </row>
    <row r="160" spans="1:9" ht="16.5">
      <c r="A160" s="359" t="s">
        <v>494</v>
      </c>
      <c r="B160" s="360" t="s">
        <v>498</v>
      </c>
      <c r="C160" s="332" t="s">
        <v>278</v>
      </c>
      <c r="D160" s="333" t="s">
        <v>209</v>
      </c>
      <c r="E160" s="376" t="s">
        <v>170</v>
      </c>
      <c r="F160" s="334" t="s">
        <v>239</v>
      </c>
      <c r="G160" s="334" t="s">
        <v>179</v>
      </c>
      <c r="H160" s="335" t="s">
        <v>518</v>
      </c>
      <c r="I160" s="375"/>
    </row>
    <row r="161" spans="1:9" ht="16.5">
      <c r="A161" s="382" t="s">
        <v>491</v>
      </c>
      <c r="B161" s="364" t="s">
        <v>498</v>
      </c>
      <c r="C161" s="366" t="s">
        <v>182</v>
      </c>
      <c r="D161" s="383" t="s">
        <v>209</v>
      </c>
      <c r="E161" s="384" t="s">
        <v>344</v>
      </c>
      <c r="F161" s="385" t="s">
        <v>198</v>
      </c>
      <c r="G161" s="385" t="s">
        <v>179</v>
      </c>
      <c r="H161" s="369" t="s">
        <v>409</v>
      </c>
      <c r="I161" s="375"/>
    </row>
    <row r="162" spans="1:9" ht="16.5">
      <c r="A162" s="359" t="s">
        <v>492</v>
      </c>
      <c r="B162" s="360" t="s">
        <v>499</v>
      </c>
      <c r="C162" s="332" t="s">
        <v>187</v>
      </c>
      <c r="D162" s="333" t="s">
        <v>223</v>
      </c>
      <c r="E162" s="376" t="s">
        <v>170</v>
      </c>
      <c r="F162" s="334" t="s">
        <v>508</v>
      </c>
      <c r="G162" s="334" t="s">
        <v>172</v>
      </c>
      <c r="H162" s="335" t="s">
        <v>509</v>
      </c>
      <c r="I162" s="375"/>
    </row>
    <row r="163" spans="1:9" ht="16.5">
      <c r="A163" s="382" t="s">
        <v>495</v>
      </c>
      <c r="B163" s="364" t="s">
        <v>499</v>
      </c>
      <c r="C163" s="366" t="s">
        <v>168</v>
      </c>
      <c r="D163" s="383" t="s">
        <v>216</v>
      </c>
      <c r="E163" s="384" t="s">
        <v>344</v>
      </c>
      <c r="F163" s="385" t="s">
        <v>171</v>
      </c>
      <c r="G163" s="385" t="s">
        <v>513</v>
      </c>
      <c r="H163" s="369" t="s">
        <v>515</v>
      </c>
      <c r="I163" s="375"/>
    </row>
    <row r="164" spans="1:9" ht="16.5">
      <c r="A164" s="359" t="s">
        <v>496</v>
      </c>
      <c r="B164" s="360" t="s">
        <v>500</v>
      </c>
      <c r="C164" s="332" t="s">
        <v>187</v>
      </c>
      <c r="D164" s="333" t="s">
        <v>216</v>
      </c>
      <c r="E164" s="376" t="s">
        <v>170</v>
      </c>
      <c r="F164" s="334" t="s">
        <v>171</v>
      </c>
      <c r="G164" s="334" t="s">
        <v>289</v>
      </c>
      <c r="H164" s="335" t="s">
        <v>436</v>
      </c>
      <c r="I164" s="375"/>
    </row>
    <row r="165" spans="1:9" ht="16.5">
      <c r="A165" s="382" t="s">
        <v>493</v>
      </c>
      <c r="B165" s="364" t="s">
        <v>500</v>
      </c>
      <c r="C165" s="366" t="s">
        <v>201</v>
      </c>
      <c r="D165" s="383" t="s">
        <v>516</v>
      </c>
      <c r="E165" s="384" t="s">
        <v>170</v>
      </c>
      <c r="F165" s="385" t="s">
        <v>176</v>
      </c>
      <c r="G165" s="385" t="s">
        <v>189</v>
      </c>
      <c r="H165" s="369" t="s">
        <v>259</v>
      </c>
      <c r="I165" s="375"/>
    </row>
    <row r="166" spans="1:9" ht="16.5">
      <c r="A166" s="359" t="s">
        <v>502</v>
      </c>
      <c r="B166" s="360" t="s">
        <v>501</v>
      </c>
      <c r="C166" s="332" t="s">
        <v>168</v>
      </c>
      <c r="D166" s="333" t="s">
        <v>169</v>
      </c>
      <c r="E166" s="376" t="s">
        <v>344</v>
      </c>
      <c r="F166" s="334" t="s">
        <v>510</v>
      </c>
      <c r="G166" s="334" t="s">
        <v>189</v>
      </c>
      <c r="H166" s="335" t="s">
        <v>511</v>
      </c>
      <c r="I166" s="375"/>
    </row>
    <row r="167" spans="1:9" ht="17.25" thickBot="1">
      <c r="A167" s="379" t="s">
        <v>497</v>
      </c>
      <c r="B167" s="380" t="s">
        <v>501</v>
      </c>
      <c r="C167" s="336" t="s">
        <v>278</v>
      </c>
      <c r="D167" s="337" t="s">
        <v>209</v>
      </c>
      <c r="E167" s="381" t="s">
        <v>170</v>
      </c>
      <c r="F167" s="338" t="s">
        <v>239</v>
      </c>
      <c r="G167" s="338" t="s">
        <v>179</v>
      </c>
      <c r="H167" s="339" t="s">
        <v>519</v>
      </c>
      <c r="I167" s="375"/>
    </row>
    <row r="168" spans="1:9" ht="16.5" thickTop="1">
      <c r="I168" s="375"/>
    </row>
  </sheetData>
  <sortState ref="A160:H167">
    <sortCondition ref="B160:B167"/>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3"/>
  <sheetViews>
    <sheetView showGridLines="0" workbookViewId="0"/>
  </sheetViews>
  <sheetFormatPr defaultColWidth="13" defaultRowHeight="16.5"/>
  <cols>
    <col min="1" max="1" width="19" style="390" bestFit="1" customWidth="1"/>
    <col min="2" max="2" width="6.25" style="390" bestFit="1" customWidth="1"/>
    <col min="3" max="3" width="4.125" style="390" bestFit="1" customWidth="1"/>
    <col min="4" max="4" width="6.375" style="393" bestFit="1" customWidth="1"/>
    <col min="5" max="5" width="1.875" style="391" customWidth="1"/>
    <col min="6" max="6" width="34.375" style="391" bestFit="1" customWidth="1"/>
    <col min="7" max="7" width="1.875" style="393" customWidth="1"/>
    <col min="8" max="8" width="23.5" style="390" bestFit="1" customWidth="1"/>
    <col min="9" max="16384" width="13" style="390"/>
  </cols>
  <sheetData>
    <row r="1" spans="1:8" ht="18.75" thickTop="1" thickBot="1">
      <c r="A1" s="394" t="s">
        <v>141</v>
      </c>
      <c r="B1" s="388"/>
      <c r="C1" s="388"/>
      <c r="D1" s="389"/>
      <c r="E1" s="3"/>
      <c r="F1" s="395" t="s">
        <v>113</v>
      </c>
      <c r="G1" s="390"/>
      <c r="H1" s="396" t="s">
        <v>114</v>
      </c>
    </row>
    <row r="2" spans="1:8" ht="17.25" thickTop="1">
      <c r="A2" s="257" t="s">
        <v>142</v>
      </c>
      <c r="B2" s="258" t="s">
        <v>143</v>
      </c>
      <c r="C2" s="258" t="s">
        <v>144</v>
      </c>
      <c r="D2" s="259" t="s">
        <v>145</v>
      </c>
      <c r="F2" s="270" t="s">
        <v>161</v>
      </c>
      <c r="G2" s="390"/>
      <c r="H2" s="387" t="s">
        <v>526</v>
      </c>
    </row>
    <row r="3" spans="1:8">
      <c r="A3" s="260" t="s">
        <v>200</v>
      </c>
      <c r="B3" s="261">
        <v>0</v>
      </c>
      <c r="C3" s="351">
        <f>10+B3+'Personal File'!$C$15</f>
        <v>10</v>
      </c>
      <c r="D3" s="262" t="s">
        <v>528</v>
      </c>
      <c r="F3" s="356" t="s">
        <v>162</v>
      </c>
      <c r="G3" s="390"/>
      <c r="H3" s="392"/>
    </row>
    <row r="4" spans="1:8" ht="17.25" thickBot="1">
      <c r="A4" s="260" t="s">
        <v>174</v>
      </c>
      <c r="B4" s="261">
        <v>0</v>
      </c>
      <c r="C4" s="351">
        <f>10+B4+'Personal File'!$C$15</f>
        <v>10</v>
      </c>
      <c r="D4" s="262" t="s">
        <v>528</v>
      </c>
      <c r="F4" s="355" t="s">
        <v>484</v>
      </c>
      <c r="G4" s="390"/>
      <c r="H4" s="211"/>
    </row>
    <row r="5" spans="1:8" ht="18" thickTop="1" thickBot="1">
      <c r="A5" s="260" t="s">
        <v>146</v>
      </c>
      <c r="B5" s="261">
        <v>0</v>
      </c>
      <c r="C5" s="351">
        <f>10+B5+'Personal File'!$C$15</f>
        <v>10</v>
      </c>
      <c r="D5" s="262" t="s">
        <v>528</v>
      </c>
      <c r="E5" s="3"/>
      <c r="G5" s="390"/>
    </row>
    <row r="6" spans="1:8" ht="18.75" thickTop="1" thickBot="1">
      <c r="A6" s="260" t="s">
        <v>148</v>
      </c>
      <c r="B6" s="261">
        <v>0</v>
      </c>
      <c r="C6" s="351">
        <f>10+B6+'Personal File'!$C$15</f>
        <v>10</v>
      </c>
      <c r="D6" s="262" t="s">
        <v>528</v>
      </c>
      <c r="F6" s="398" t="s">
        <v>115</v>
      </c>
      <c r="G6" s="390"/>
      <c r="H6" s="397" t="s">
        <v>116</v>
      </c>
    </row>
    <row r="7" spans="1:8">
      <c r="A7" s="263" t="s">
        <v>191</v>
      </c>
      <c r="B7" s="264">
        <v>0</v>
      </c>
      <c r="C7" s="354">
        <f>10+B7+'Personal File'!$C$15</f>
        <v>10</v>
      </c>
      <c r="D7" s="265" t="s">
        <v>147</v>
      </c>
      <c r="F7" s="387" t="s">
        <v>526</v>
      </c>
      <c r="G7" s="390"/>
      <c r="H7" s="387" t="s">
        <v>526</v>
      </c>
    </row>
    <row r="8" spans="1:8" ht="17.25" thickBot="1">
      <c r="A8" s="260" t="s">
        <v>522</v>
      </c>
      <c r="B8" s="261">
        <v>1</v>
      </c>
      <c r="C8" s="351">
        <f>10+B8+'Personal File'!$C$15</f>
        <v>11</v>
      </c>
      <c r="D8" s="262" t="s">
        <v>528</v>
      </c>
      <c r="F8" s="211"/>
      <c r="G8" s="390"/>
      <c r="H8" s="211"/>
    </row>
    <row r="9" spans="1:8" ht="18" thickTop="1" thickBot="1">
      <c r="A9" s="260" t="s">
        <v>523</v>
      </c>
      <c r="B9" s="261">
        <v>1</v>
      </c>
      <c r="C9" s="351">
        <f>10+B9+'Personal File'!$C$15</f>
        <v>11</v>
      </c>
      <c r="D9" s="262" t="s">
        <v>147</v>
      </c>
      <c r="G9" s="390"/>
    </row>
    <row r="10" spans="1:8" ht="18.75" thickTop="1" thickBot="1">
      <c r="A10" s="260" t="s">
        <v>524</v>
      </c>
      <c r="B10" s="261">
        <v>1</v>
      </c>
      <c r="C10" s="351">
        <f>10+B10+'Personal File'!$C$15</f>
        <v>11</v>
      </c>
      <c r="D10" s="262" t="s">
        <v>147</v>
      </c>
      <c r="F10" s="395" t="s">
        <v>117</v>
      </c>
      <c r="H10" s="399" t="s">
        <v>86</v>
      </c>
    </row>
    <row r="11" spans="1:8">
      <c r="A11" s="260" t="s">
        <v>525</v>
      </c>
      <c r="B11" s="261">
        <v>1</v>
      </c>
      <c r="C11" s="351">
        <f>10+B11+'Personal File'!$C$15</f>
        <v>11</v>
      </c>
      <c r="D11" s="262" t="s">
        <v>528</v>
      </c>
      <c r="F11" s="256" t="s">
        <v>479</v>
      </c>
      <c r="H11" s="218" t="s">
        <v>106</v>
      </c>
    </row>
    <row r="12" spans="1:8" ht="17.25" thickBot="1">
      <c r="A12" s="345" t="s">
        <v>503</v>
      </c>
      <c r="B12" s="346">
        <v>1</v>
      </c>
      <c r="C12" s="354">
        <f>10+B12+'Personal File'!$C$15</f>
        <v>11</v>
      </c>
      <c r="D12" s="265" t="s">
        <v>147</v>
      </c>
      <c r="F12" s="256" t="s">
        <v>480</v>
      </c>
      <c r="H12" s="220"/>
    </row>
    <row r="13" spans="1:8" ht="18" thickTop="1" thickBot="1">
      <c r="A13" s="266" t="s">
        <v>290</v>
      </c>
      <c r="B13" s="267">
        <v>2</v>
      </c>
      <c r="C13" s="268">
        <f>10+B13+'Personal File'!$C$15</f>
        <v>12</v>
      </c>
      <c r="D13" s="262" t="s">
        <v>528</v>
      </c>
      <c r="F13" s="256" t="s">
        <v>140</v>
      </c>
    </row>
    <row r="14" spans="1:8" ht="18.75" thickTop="1" thickBot="1">
      <c r="A14" s="266" t="s">
        <v>345</v>
      </c>
      <c r="B14" s="267">
        <v>2</v>
      </c>
      <c r="C14" s="268">
        <f>10+B14+'Personal File'!$C$15</f>
        <v>12</v>
      </c>
      <c r="D14" s="262" t="s">
        <v>147</v>
      </c>
      <c r="F14" s="241" t="s">
        <v>487</v>
      </c>
      <c r="H14" s="400" t="s">
        <v>123</v>
      </c>
    </row>
    <row r="15" spans="1:8" ht="18" thickTop="1" thickBot="1">
      <c r="A15" s="266" t="s">
        <v>317</v>
      </c>
      <c r="B15" s="267">
        <v>2</v>
      </c>
      <c r="C15" s="268">
        <f>10+B15+'Personal File'!$C$15</f>
        <v>12</v>
      </c>
      <c r="D15" s="262" t="s">
        <v>147</v>
      </c>
      <c r="H15" s="218" t="s">
        <v>136</v>
      </c>
    </row>
    <row r="16" spans="1:8" ht="18.75" thickTop="1" thickBot="1">
      <c r="A16" s="347" t="s">
        <v>504</v>
      </c>
      <c r="B16" s="348">
        <v>2</v>
      </c>
      <c r="C16" s="352">
        <f>10+B16+'Personal File'!$C$15</f>
        <v>12</v>
      </c>
      <c r="D16" s="265" t="s">
        <v>147</v>
      </c>
      <c r="F16" s="402" t="s">
        <v>118</v>
      </c>
      <c r="H16" s="221" t="s">
        <v>137</v>
      </c>
    </row>
    <row r="17" spans="1:8">
      <c r="A17" s="266" t="s">
        <v>372</v>
      </c>
      <c r="B17" s="267">
        <v>3</v>
      </c>
      <c r="C17" s="268">
        <f>10+B17+'Personal File'!$C$15</f>
        <v>13</v>
      </c>
      <c r="D17" s="262" t="s">
        <v>528</v>
      </c>
      <c r="F17" s="221" t="s">
        <v>111</v>
      </c>
      <c r="H17" s="219" t="s">
        <v>138</v>
      </c>
    </row>
    <row r="18" spans="1:8" ht="17.25" thickBot="1">
      <c r="A18" s="347" t="s">
        <v>375</v>
      </c>
      <c r="B18" s="348">
        <v>3</v>
      </c>
      <c r="C18" s="352">
        <f>10+B18+'Personal File'!$C$15</f>
        <v>13</v>
      </c>
      <c r="D18" s="265" t="s">
        <v>147</v>
      </c>
      <c r="F18" s="221" t="s">
        <v>119</v>
      </c>
      <c r="H18" s="220" t="s">
        <v>139</v>
      </c>
    </row>
    <row r="19" spans="1:8" ht="18" thickTop="1" thickBot="1">
      <c r="A19" s="342"/>
      <c r="B19" s="343">
        <v>4</v>
      </c>
      <c r="C19" s="344">
        <f>10+B19+'Personal File'!$C$15</f>
        <v>14</v>
      </c>
      <c r="D19" s="262" t="s">
        <v>147</v>
      </c>
      <c r="F19" s="219" t="s">
        <v>120</v>
      </c>
    </row>
    <row r="20" spans="1:8" ht="18" thickTop="1" thickBot="1">
      <c r="A20" s="349"/>
      <c r="B20" s="350">
        <v>4</v>
      </c>
      <c r="C20" s="353">
        <f>10+B20+'Personal File'!$C$15</f>
        <v>14</v>
      </c>
      <c r="D20" s="269" t="s">
        <v>147</v>
      </c>
      <c r="F20" s="222" t="s">
        <v>130</v>
      </c>
      <c r="H20" s="401" t="s">
        <v>158</v>
      </c>
    </row>
    <row r="21" spans="1:8" ht="17.25" thickTop="1">
      <c r="F21" s="222" t="s">
        <v>121</v>
      </c>
      <c r="H21" s="357" t="s">
        <v>159</v>
      </c>
    </row>
    <row r="22" spans="1:8" ht="17.25" thickBot="1">
      <c r="F22" s="223" t="s">
        <v>122</v>
      </c>
      <c r="H22" s="358" t="s">
        <v>160</v>
      </c>
    </row>
    <row r="23" spans="1:8" ht="17.25" thickTop="1"/>
  </sheetData>
  <phoneticPr fontId="0" type="noConversion"/>
  <conditionalFormatting sqref="D3:D20">
    <cfRule type="cellIs" dxfId="0"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8"/>
  <sheetViews>
    <sheetView showGridLines="0" workbookViewId="0"/>
  </sheetViews>
  <sheetFormatPr defaultColWidth="13" defaultRowHeight="15.75"/>
  <cols>
    <col min="1" max="1" width="22" style="26" customWidth="1"/>
    <col min="2" max="2" width="8.625" style="26" customWidth="1"/>
    <col min="3" max="3" width="6.125" style="26" customWidth="1"/>
    <col min="4" max="4" width="8.25" style="26" customWidth="1"/>
    <col min="5" max="5" width="8.375" style="26" customWidth="1"/>
    <col min="6" max="6" width="8.375" style="26" bestFit="1" customWidth="1"/>
    <col min="7" max="8" width="5.625" style="26" customWidth="1"/>
    <col min="9" max="9" width="26.625" style="26" customWidth="1"/>
    <col min="10" max="16384" width="13" style="1"/>
  </cols>
  <sheetData>
    <row r="1" spans="1:9" ht="24" thickBot="1">
      <c r="A1" s="23" t="s">
        <v>29</v>
      </c>
      <c r="B1" s="23"/>
      <c r="C1" s="23"/>
      <c r="D1" s="23"/>
      <c r="E1" s="23"/>
      <c r="F1" s="23"/>
      <c r="G1" s="23"/>
      <c r="H1" s="23"/>
      <c r="I1" s="23"/>
    </row>
    <row r="2" spans="1:9" ht="17.25" thickTop="1" thickBot="1">
      <c r="A2" s="38" t="s">
        <v>8</v>
      </c>
      <c r="B2" s="39" t="s">
        <v>9</v>
      </c>
      <c r="C2" s="39" t="s">
        <v>32</v>
      </c>
      <c r="D2" s="39" t="s">
        <v>33</v>
      </c>
      <c r="E2" s="40" t="s">
        <v>77</v>
      </c>
      <c r="F2" s="39" t="s">
        <v>30</v>
      </c>
      <c r="G2" s="39" t="s">
        <v>34</v>
      </c>
      <c r="H2" s="228" t="s">
        <v>124</v>
      </c>
      <c r="I2" s="41" t="s">
        <v>7</v>
      </c>
    </row>
    <row r="3" spans="1:9">
      <c r="A3" s="178"/>
      <c r="B3" s="168"/>
      <c r="C3" s="247"/>
      <c r="D3" s="247"/>
      <c r="E3" s="197"/>
      <c r="F3" s="169"/>
      <c r="G3" s="170"/>
      <c r="H3" s="238" t="str">
        <f>CONCATENATE("+",RIGHT('Personal File'!$E$7)-RIGHT('Personal File'!$C$11)+D3)</f>
        <v>+2</v>
      </c>
      <c r="I3" s="24"/>
    </row>
    <row r="4" spans="1:9">
      <c r="A4" s="242"/>
      <c r="B4" s="224"/>
      <c r="C4" s="225"/>
      <c r="D4" s="225"/>
      <c r="E4" s="243"/>
      <c r="F4" s="225"/>
      <c r="G4" s="226"/>
      <c r="H4" s="229" t="str">
        <f>CONCATENATE("+",RIGHT('Personal File'!$E$7)-RIGHT('Personal File'!$C$11)+D4)</f>
        <v>+2</v>
      </c>
      <c r="I4" s="244"/>
    </row>
    <row r="5" spans="1:9" ht="16.5" thickBot="1">
      <c r="A5" s="144"/>
      <c r="B5" s="92"/>
      <c r="C5" s="145"/>
      <c r="D5" s="92"/>
      <c r="E5" s="25"/>
      <c r="F5" s="92"/>
      <c r="G5" s="90"/>
      <c r="H5" s="230" t="str">
        <f>CONCATENATE("+",RIGHT('Personal File'!$E$7)-RIGHT('Personal File'!$C$11)+D5)</f>
        <v>+2</v>
      </c>
      <c r="I5" s="91"/>
    </row>
    <row r="6" spans="1:9" ht="6" customHeight="1" thickTop="1" thickBot="1"/>
    <row r="7" spans="1:9" ht="17.25" thickTop="1" thickBot="1">
      <c r="A7" s="38" t="s">
        <v>11</v>
      </c>
      <c r="B7" s="39" t="s">
        <v>12</v>
      </c>
      <c r="C7" s="39" t="s">
        <v>32</v>
      </c>
      <c r="D7" s="39" t="s">
        <v>33</v>
      </c>
      <c r="E7" s="40" t="s">
        <v>77</v>
      </c>
      <c r="F7" s="39" t="s">
        <v>13</v>
      </c>
      <c r="G7" s="39" t="s">
        <v>34</v>
      </c>
      <c r="H7" s="228" t="s">
        <v>124</v>
      </c>
      <c r="I7" s="41" t="s">
        <v>7</v>
      </c>
    </row>
    <row r="8" spans="1:9">
      <c r="A8" s="167"/>
      <c r="B8" s="168"/>
      <c r="C8" s="169"/>
      <c r="D8" s="169"/>
      <c r="E8" s="197"/>
      <c r="F8" s="169"/>
      <c r="G8" s="170"/>
      <c r="H8" s="238" t="str">
        <f>CONCATENATE("+",RIGHT('Personal File'!$E$7)+RIGHT('Personal File'!$C$12)+D8)</f>
        <v>+4</v>
      </c>
      <c r="I8" s="171"/>
    </row>
    <row r="9" spans="1:9" ht="16.5" thickBot="1">
      <c r="A9" s="245"/>
      <c r="B9" s="163"/>
      <c r="C9" s="246"/>
      <c r="D9" s="246"/>
      <c r="E9" s="163"/>
      <c r="F9" s="164"/>
      <c r="G9" s="165"/>
      <c r="H9" s="231" t="str">
        <f>CONCATENATE("+",RIGHT('Personal File'!$E$7)+RIGHT('Personal File'!$C$12)+D9)</f>
        <v>+4</v>
      </c>
      <c r="I9" s="166"/>
    </row>
    <row r="10" spans="1:9" ht="6" customHeight="1" thickTop="1" thickBot="1">
      <c r="D10" s="28"/>
      <c r="E10" s="28"/>
      <c r="G10" s="29"/>
      <c r="H10" s="29"/>
    </row>
    <row r="11" spans="1:9" ht="17.25" thickTop="1" thickBot="1">
      <c r="A11" s="38" t="s">
        <v>81</v>
      </c>
      <c r="B11" s="39" t="s">
        <v>23</v>
      </c>
      <c r="C11" s="39" t="s">
        <v>41</v>
      </c>
      <c r="D11" s="39" t="s">
        <v>95</v>
      </c>
      <c r="E11" s="39" t="s">
        <v>96</v>
      </c>
      <c r="F11" s="39" t="s">
        <v>97</v>
      </c>
      <c r="G11" s="39" t="s">
        <v>34</v>
      </c>
      <c r="H11" s="44" t="s">
        <v>7</v>
      </c>
      <c r="I11" s="233"/>
    </row>
    <row r="12" spans="1:9">
      <c r="A12" s="179"/>
      <c r="B12" s="30"/>
      <c r="C12" s="30"/>
      <c r="D12" s="30"/>
      <c r="E12" s="143"/>
      <c r="F12" s="143"/>
      <c r="G12" s="59"/>
      <c r="H12" s="234"/>
      <c r="I12" s="235"/>
    </row>
    <row r="13" spans="1:9" ht="16.5" thickBot="1">
      <c r="A13" s="240"/>
      <c r="B13" s="25"/>
      <c r="C13" s="25"/>
      <c r="D13" s="25"/>
      <c r="E13" s="162"/>
      <c r="F13" s="162"/>
      <c r="G13" s="27"/>
      <c r="H13" s="236"/>
      <c r="I13" s="237"/>
    </row>
    <row r="14" spans="1:9" ht="6.75" customHeight="1" thickTop="1" thickBot="1"/>
    <row r="15" spans="1:9" ht="17.25" thickTop="1" thickBot="1">
      <c r="A15" s="31" t="s">
        <v>14</v>
      </c>
      <c r="B15" s="29">
        <f>SUM(G3:G16)</f>
        <v>0</v>
      </c>
      <c r="D15" s="42" t="s">
        <v>82</v>
      </c>
      <c r="E15" s="43"/>
      <c r="F15" s="44" t="s">
        <v>10</v>
      </c>
      <c r="G15" s="39" t="s">
        <v>34</v>
      </c>
      <c r="H15" s="228" t="s">
        <v>124</v>
      </c>
      <c r="I15" s="41" t="s">
        <v>7</v>
      </c>
    </row>
    <row r="16" spans="1:9">
      <c r="A16" s="31"/>
      <c r="B16" s="29"/>
      <c r="D16" s="172"/>
      <c r="E16" s="173"/>
      <c r="F16" s="174"/>
      <c r="G16" s="175"/>
      <c r="H16" s="239"/>
      <c r="I16" s="176"/>
    </row>
    <row r="17" spans="4:9" ht="16.5" thickBot="1">
      <c r="D17" s="195"/>
      <c r="E17" s="192"/>
      <c r="F17" s="193"/>
      <c r="G17" s="194"/>
      <c r="H17" s="232"/>
      <c r="I17" s="196"/>
    </row>
    <row r="18" spans="4:9" ht="16.5"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ColWidth="13" defaultRowHeight="15.75"/>
  <cols>
    <col min="1" max="1" width="24.25" style="26" customWidth="1"/>
    <col min="2" max="2" width="5.625" style="29" bestFit="1" customWidth="1"/>
    <col min="3" max="4" width="26.625" style="1" customWidth="1"/>
    <col min="5" max="16384" width="13" style="1"/>
  </cols>
  <sheetData>
    <row r="1" spans="1:4" ht="24" thickBot="1">
      <c r="A1" s="23" t="s">
        <v>87</v>
      </c>
      <c r="B1" s="115"/>
      <c r="C1" s="23"/>
      <c r="D1" s="23"/>
    </row>
    <row r="2" spans="1:4" s="26" customFormat="1" ht="16.5" thickBot="1">
      <c r="A2" s="116" t="s">
        <v>88</v>
      </c>
      <c r="B2" s="117" t="s">
        <v>89</v>
      </c>
      <c r="C2" s="118" t="s">
        <v>90</v>
      </c>
      <c r="D2" s="119" t="s">
        <v>91</v>
      </c>
    </row>
    <row r="3" spans="1:4">
      <c r="A3" s="120"/>
      <c r="B3" s="121"/>
      <c r="C3" s="122"/>
      <c r="D3" s="123"/>
    </row>
    <row r="4" spans="1:4">
      <c r="A4" s="120"/>
      <c r="B4" s="121"/>
      <c r="C4" s="122"/>
      <c r="D4" s="123"/>
    </row>
    <row r="5" spans="1:4">
      <c r="A5" s="124"/>
      <c r="B5" s="125"/>
      <c r="C5" s="126"/>
      <c r="D5" s="127"/>
    </row>
    <row r="6" spans="1:4" ht="16.5" thickBot="1">
      <c r="A6" s="128"/>
      <c r="B6" s="129"/>
      <c r="C6" s="130"/>
      <c r="D6" s="131"/>
    </row>
    <row r="7" spans="1:4" ht="24.75" thickTop="1" thickBot="1">
      <c r="A7" s="23" t="s">
        <v>92</v>
      </c>
      <c r="B7" s="132"/>
      <c r="C7" s="23"/>
      <c r="D7" s="133"/>
    </row>
    <row r="8" spans="1:4" ht="16.5" thickBot="1">
      <c r="A8" s="116" t="s">
        <v>88</v>
      </c>
      <c r="B8" s="117" t="s">
        <v>89</v>
      </c>
      <c r="C8" s="118" t="s">
        <v>90</v>
      </c>
      <c r="D8" s="119" t="s">
        <v>91</v>
      </c>
    </row>
    <row r="9" spans="1:4">
      <c r="A9" s="124"/>
      <c r="B9" s="125"/>
      <c r="C9" s="126"/>
      <c r="D9" s="127"/>
    </row>
    <row r="10" spans="1:4">
      <c r="A10" s="124"/>
      <c r="B10" s="125"/>
      <c r="C10" s="126"/>
      <c r="D10" s="127"/>
    </row>
    <row r="11" spans="1:4">
      <c r="A11" s="124"/>
      <c r="B11" s="125"/>
      <c r="C11" s="126"/>
      <c r="D11" s="127"/>
    </row>
    <row r="12" spans="1:4">
      <c r="A12" s="124"/>
      <c r="B12" s="125"/>
      <c r="C12" s="126"/>
      <c r="D12" s="127"/>
    </row>
    <row r="13" spans="1:4">
      <c r="A13" s="124"/>
      <c r="B13" s="125"/>
      <c r="C13" s="126"/>
      <c r="D13" s="127"/>
    </row>
    <row r="14" spans="1:4">
      <c r="A14" s="124"/>
      <c r="B14" s="125"/>
      <c r="C14" s="126"/>
      <c r="D14" s="127"/>
    </row>
    <row r="15" spans="1:4" ht="16.5" thickBot="1">
      <c r="A15" s="128"/>
      <c r="B15" s="129"/>
      <c r="C15" s="130"/>
      <c r="D15" s="131"/>
    </row>
    <row r="16" spans="1:4" ht="24.75" thickTop="1" thickBot="1">
      <c r="A16" s="20" t="s">
        <v>93</v>
      </c>
      <c r="B16" s="29">
        <f>SUM(B3:B15)</f>
        <v>0</v>
      </c>
      <c r="C16" s="134" t="s">
        <v>485</v>
      </c>
      <c r="D16" s="133"/>
    </row>
    <row r="17" spans="1:4" ht="16.5" thickBot="1">
      <c r="A17" s="116" t="s">
        <v>88</v>
      </c>
      <c r="B17" s="117" t="s">
        <v>89</v>
      </c>
      <c r="C17" s="118" t="s">
        <v>90</v>
      </c>
      <c r="D17" s="119" t="s">
        <v>91</v>
      </c>
    </row>
    <row r="18" spans="1:4">
      <c r="A18" s="180"/>
      <c r="B18" s="181"/>
      <c r="C18" s="139"/>
      <c r="D18" s="135"/>
    </row>
    <row r="19" spans="1:4">
      <c r="A19" s="137"/>
      <c r="B19" s="140"/>
      <c r="C19" s="141"/>
      <c r="D19" s="136"/>
    </row>
    <row r="20" spans="1:4">
      <c r="A20" s="137"/>
      <c r="B20" s="140"/>
      <c r="C20" s="141"/>
      <c r="D20" s="136"/>
    </row>
    <row r="21" spans="1:4">
      <c r="A21" s="137"/>
      <c r="B21" s="140"/>
      <c r="C21" s="141"/>
      <c r="D21" s="136"/>
    </row>
    <row r="22" spans="1:4" ht="16.5" thickBot="1">
      <c r="A22" s="128"/>
      <c r="B22" s="129"/>
      <c r="C22" s="130"/>
      <c r="D22" s="131"/>
    </row>
    <row r="23" spans="1:4" ht="24.75" thickTop="1" thickBot="1">
      <c r="A23" s="20" t="s">
        <v>94</v>
      </c>
      <c r="B23" s="29">
        <f>SUM(B18:B22)</f>
        <v>0</v>
      </c>
      <c r="C23" s="134" t="s">
        <v>486</v>
      </c>
      <c r="D23" s="133"/>
    </row>
    <row r="24" spans="1:4" s="26" customFormat="1" ht="16.5" thickBot="1">
      <c r="A24" s="116" t="s">
        <v>88</v>
      </c>
      <c r="B24" s="117" t="s">
        <v>89</v>
      </c>
      <c r="C24" s="118" t="s">
        <v>90</v>
      </c>
      <c r="D24" s="119" t="s">
        <v>91</v>
      </c>
    </row>
    <row r="25" spans="1:4">
      <c r="A25" s="137"/>
      <c r="B25" s="138"/>
      <c r="C25" s="139"/>
      <c r="D25" s="135"/>
    </row>
    <row r="26" spans="1:4">
      <c r="A26" s="137"/>
      <c r="B26" s="140"/>
      <c r="C26" s="141"/>
      <c r="D26" s="136"/>
    </row>
    <row r="27" spans="1:4">
      <c r="A27" s="120"/>
      <c r="B27" s="121"/>
      <c r="C27" s="141"/>
      <c r="D27" s="136"/>
    </row>
    <row r="28" spans="1:4">
      <c r="A28" s="137"/>
      <c r="B28" s="140"/>
      <c r="C28" s="141"/>
      <c r="D28" s="136"/>
    </row>
    <row r="29" spans="1:4">
      <c r="A29" s="137"/>
      <c r="B29" s="140"/>
      <c r="C29" s="141"/>
      <c r="D29" s="136"/>
    </row>
    <row r="30" spans="1:4">
      <c r="A30" s="137"/>
      <c r="B30" s="140"/>
      <c r="C30" s="141"/>
      <c r="D30" s="136"/>
    </row>
    <row r="31" spans="1:4">
      <c r="A31" s="137"/>
      <c r="B31" s="140"/>
      <c r="C31" s="141"/>
      <c r="D31" s="136"/>
    </row>
    <row r="32" spans="1:4">
      <c r="A32" s="137"/>
      <c r="B32" s="140"/>
      <c r="C32" s="141"/>
      <c r="D32" s="136"/>
    </row>
    <row r="33" spans="1:4">
      <c r="A33" s="137"/>
      <c r="B33" s="140"/>
      <c r="C33" s="141"/>
      <c r="D33" s="136"/>
    </row>
    <row r="34" spans="1:4" ht="16.5" thickBot="1">
      <c r="A34" s="128"/>
      <c r="B34" s="129"/>
      <c r="C34" s="130"/>
      <c r="D34" s="131"/>
    </row>
    <row r="35" spans="1:4" ht="16.5" thickTop="1"/>
    <row r="36" spans="1:4">
      <c r="A36" s="1"/>
    </row>
  </sheetData>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 2008</dc:creator>
  <cp:lastModifiedBy>Owner</cp:lastModifiedBy>
  <cp:lastPrinted>2007-10-06T03:37:03Z</cp:lastPrinted>
  <dcterms:created xsi:type="dcterms:W3CDTF">2000-10-24T15:39:59Z</dcterms:created>
  <dcterms:modified xsi:type="dcterms:W3CDTF">2012-11-08T00:37:50Z</dcterms:modified>
</cp:coreProperties>
</file>