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05" yWindow="-15" windowWidth="11910" windowHeight="5070" activeTab="3"/>
  </bookViews>
  <sheets>
    <sheet name="template" sheetId="1" r:id="rId1"/>
    <sheet name="map" sheetId="2" r:id="rId2"/>
    <sheet name="Parties" sheetId="8" r:id="rId3"/>
    <sheet name="Organization" sheetId="9" r:id="rId4"/>
  </sheets>
  <calcPr calcId="145621"/>
</workbook>
</file>

<file path=xl/calcChain.xml><?xml version="1.0" encoding="utf-8"?>
<calcChain xmlns="http://schemas.openxmlformats.org/spreadsheetml/2006/main">
  <c r="B10" i="8" l="1"/>
  <c r="B9" i="8"/>
  <c r="B8" i="8"/>
  <c r="B11" i="8" s="1"/>
  <c r="C19" i="1" l="1"/>
  <c r="C25" i="1"/>
  <c r="C28" i="1"/>
  <c r="C27" i="1"/>
  <c r="B65" i="1"/>
  <c r="D9" i="1"/>
  <c r="B33" i="1"/>
  <c r="D5" i="1"/>
  <c r="D6" i="1" s="1"/>
  <c r="C57" i="1"/>
  <c r="C65" i="1" s="1"/>
  <c r="D11" i="1" s="1"/>
  <c r="C58" i="1"/>
  <c r="C59" i="1"/>
  <c r="C61" i="1"/>
  <c r="C62" i="1"/>
  <c r="C40" i="1"/>
  <c r="C39" i="1"/>
  <c r="C38" i="1"/>
  <c r="C37" i="1"/>
  <c r="C36" i="1"/>
  <c r="C44" i="1"/>
  <c r="C35" i="1"/>
  <c r="C33" i="1"/>
  <c r="C52" i="1"/>
  <c r="B14" i="1"/>
  <c r="C54" i="1" s="1"/>
  <c r="D7" i="1" s="1"/>
</calcChain>
</file>

<file path=xl/sharedStrings.xml><?xml version="1.0" encoding="utf-8"?>
<sst xmlns="http://schemas.openxmlformats.org/spreadsheetml/2006/main" count="117" uniqueCount="113">
  <si>
    <t>Nearest Settlement</t>
  </si>
  <si>
    <t>Nearby Features:</t>
  </si>
  <si>
    <t>Size:</t>
  </si>
  <si>
    <t>spaces</t>
  </si>
  <si>
    <t>sq ft</t>
  </si>
  <si>
    <t>Cost:</t>
  </si>
  <si>
    <t>gp</t>
  </si>
  <si>
    <t>Hidden:</t>
  </si>
  <si>
    <t>Staff:</t>
  </si>
  <si>
    <t>Lawless Area:</t>
  </si>
  <si>
    <t>Military:</t>
  </si>
  <si>
    <t>Civilian:</t>
  </si>
  <si>
    <t>Site Modifier:</t>
  </si>
  <si>
    <t>Wages:</t>
  </si>
  <si>
    <t>Components</t>
  </si>
  <si>
    <t>SS</t>
  </si>
  <si>
    <t>Cost (gp)</t>
  </si>
  <si>
    <t>Notes</t>
  </si>
  <si>
    <t>Common area, basic</t>
  </si>
  <si>
    <t>Kitchen, Basic</t>
  </si>
  <si>
    <t>Library, basic</t>
  </si>
  <si>
    <t>1 smith</t>
  </si>
  <si>
    <t>Storage</t>
  </si>
  <si>
    <t>Components Total:</t>
  </si>
  <si>
    <t>Good wooden doors</t>
  </si>
  <si>
    <t>Good locks</t>
  </si>
  <si>
    <t>Structure Total:</t>
  </si>
  <si>
    <t>Archers' Equipment</t>
  </si>
  <si>
    <t>Soldiers' Equipment</t>
  </si>
  <si>
    <t>Sergeants' Equipment</t>
  </si>
  <si>
    <t>Everburning Torch</t>
  </si>
  <si>
    <t>Equipment Total:</t>
  </si>
  <si>
    <t>Adjusted Grand Total:</t>
  </si>
  <si>
    <t>#</t>
  </si>
  <si>
    <t>wage</t>
  </si>
  <si>
    <t>Archer</t>
  </si>
  <si>
    <t>Soldier</t>
  </si>
  <si>
    <t>Sergeant</t>
  </si>
  <si>
    <t>Dining Hall</t>
  </si>
  <si>
    <t>Chapel</t>
  </si>
  <si>
    <t>Underground</t>
  </si>
  <si>
    <t>Site under legal dispute</t>
  </si>
  <si>
    <t>Monster lair nearby:</t>
  </si>
  <si>
    <t>Armory, basic</t>
  </si>
  <si>
    <t>Bath, basic</t>
  </si>
  <si>
    <t>Barbican (2)</t>
  </si>
  <si>
    <t>Gatehouse (2)</t>
  </si>
  <si>
    <t>4 guards</t>
  </si>
  <si>
    <t>Kitchen</t>
  </si>
  <si>
    <t>avg of 3' thick</t>
  </si>
  <si>
    <t>Stone ext. walls (80%)</t>
  </si>
  <si>
    <t>Iron portcullis</t>
  </si>
  <si>
    <t>Iron doors</t>
  </si>
  <si>
    <t>Iron drawbridge</t>
  </si>
  <si>
    <t>Stone int. walls (20%)</t>
  </si>
  <si>
    <t>Bard</t>
  </si>
  <si>
    <t>Cleric</t>
  </si>
  <si>
    <t>Styggr</t>
  </si>
  <si>
    <t>Mountains</t>
  </si>
  <si>
    <t>Forest</t>
  </si>
  <si>
    <t>Loudwater</t>
  </si>
  <si>
    <t>Pop: 8,137</t>
  </si>
  <si>
    <t>Primary  Settlement</t>
  </si>
  <si>
    <t>Caverns</t>
  </si>
  <si>
    <t>GP Limit:  15,000</t>
  </si>
  <si>
    <t>Potential income source (mine):</t>
  </si>
  <si>
    <t>Staff Total:</t>
  </si>
  <si>
    <t>Smith</t>
  </si>
  <si>
    <t>Smithy, fancy</t>
  </si>
  <si>
    <t>Labyrinth (2)</t>
  </si>
  <si>
    <t>Barracks (2)</t>
  </si>
  <si>
    <t>Guard Post (6)</t>
  </si>
  <si>
    <t>crude stone wall</t>
  </si>
  <si>
    <t>cave-in</t>
  </si>
  <si>
    <t>cave-in (incomplete</t>
  </si>
  <si>
    <t>stairway up</t>
  </si>
  <si>
    <t>tunnel continues</t>
  </si>
  <si>
    <t>stairways up</t>
  </si>
  <si>
    <t>to 2nd floor</t>
  </si>
  <si>
    <t>To Caverns</t>
  </si>
  <si>
    <t>stairway down to the 1st Deep</t>
  </si>
  <si>
    <t>of Dumathoin / Stronghold of the Nine</t>
  </si>
  <si>
    <t>Character</t>
  </si>
  <si>
    <t>ECL</t>
  </si>
  <si>
    <t>Classes</t>
  </si>
  <si>
    <t>Fror</t>
  </si>
  <si>
    <t>Talhund</t>
  </si>
  <si>
    <t>Orrin</t>
  </si>
  <si>
    <t>Rogue</t>
  </si>
  <si>
    <t>Grainne</t>
  </si>
  <si>
    <t>Wizard</t>
  </si>
  <si>
    <t>Kili</t>
  </si>
  <si>
    <t>Paladin</t>
  </si>
  <si>
    <t>Bjarki</t>
  </si>
  <si>
    <t>Monk</t>
  </si>
  <si>
    <t>Avg. ECL</t>
  </si>
  <si>
    <t>Total levels</t>
  </si>
  <si>
    <t>Party Members</t>
  </si>
  <si>
    <t>Appropriate CR</t>
  </si>
  <si>
    <t>Symbol</t>
  </si>
  <si>
    <t>Four battleaxes, four hammers, and a mattock</t>
  </si>
  <si>
    <t>Background, Goals, Dreams</t>
  </si>
  <si>
    <t>Type/Scale</t>
  </si>
  <si>
    <t>(racial [dwarf])</t>
  </si>
  <si>
    <t>Affiliation Score Criteria</t>
  </si>
  <si>
    <t>+½ character level; &gt;10 ranks in a Craft skill +2; &gt;10 ranks in a 2nd Craft skill +3; &gt;20 ranks in a 3rd Craft skill +4; has no Craft skills -2.</t>
  </si>
  <si>
    <t>Titles, Benefits, Duties</t>
  </si>
  <si>
    <t>3 or lower (no affiliation); 4 - 10 (Initiate to the Nine); 11 - 20 (Defender of the Nine); 21 - 29 (Knight of the Nine); 30+ (One of the Nine) [STILL NEEDS BENEFITS &amp; DUTIES]</t>
  </si>
  <si>
    <t>Executive Powers</t>
  </si>
  <si>
    <t>Craft, Crusade, Excommunicate</t>
  </si>
  <si>
    <t>Campaign History</t>
  </si>
  <si>
    <t>Wintervein Dwarves</t>
  </si>
  <si>
    <t>Teamwork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</si>
</sst>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15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</font>
    <font>
      <u/>
      <sz val="12"/>
      <color indexed="12"/>
      <name val="Times New Roman"/>
    </font>
    <font>
      <sz val="10"/>
      <name val="Arial"/>
    </font>
    <font>
      <sz val="8"/>
      <name val="Arial"/>
    </font>
    <font>
      <i/>
      <sz val="22"/>
      <color indexed="11"/>
      <name val="Times New Roman"/>
      <family val="1"/>
    </font>
    <font>
      <i/>
      <sz val="12"/>
      <color indexed="17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indexed="42"/>
      <name val="Times New Roman"/>
      <family val="1"/>
    </font>
    <font>
      <b/>
      <sz val="12"/>
      <color indexed="9"/>
      <name val="Times New Roman"/>
      <family val="1"/>
    </font>
    <font>
      <u/>
      <sz val="12"/>
      <name val="Times New Roman"/>
      <family val="1"/>
    </font>
    <font>
      <sz val="8"/>
      <name val="Times New Roman"/>
    </font>
    <font>
      <b/>
      <i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50"/>
      </bottom>
      <diagonal/>
    </border>
    <border>
      <left/>
      <right/>
      <top style="double">
        <color indexed="64"/>
      </top>
      <bottom style="thick">
        <color indexed="50"/>
      </bottom>
      <diagonal/>
    </border>
    <border>
      <left/>
      <right style="double">
        <color indexed="64"/>
      </right>
      <top style="double">
        <color indexed="64"/>
      </top>
      <bottom style="thick">
        <color indexed="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 style="hair">
        <color indexed="64"/>
      </bottom>
      <diagonal/>
    </border>
    <border>
      <left style="mediumDash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 style="double">
        <color indexed="64"/>
      </bottom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hair">
        <color indexed="64"/>
      </top>
      <bottom/>
      <diagonal/>
    </border>
    <border>
      <left style="mediumDashed">
        <color indexed="64"/>
      </left>
      <right style="double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2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</cellStyleXfs>
  <cellXfs count="128">
    <xf numFmtId="0" fontId="0" fillId="0" borderId="0" xfId="0"/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Continuous"/>
    </xf>
    <xf numFmtId="0" fontId="9" fillId="2" borderId="2" xfId="0" applyFont="1" applyFill="1" applyBorder="1" applyAlignment="1">
      <alignment horizontal="centerContinuous"/>
    </xf>
    <xf numFmtId="0" fontId="10" fillId="2" borderId="3" xfId="1" applyFont="1" applyFill="1" applyBorder="1" applyAlignment="1" applyProtection="1">
      <alignment horizontal="right"/>
    </xf>
    <xf numFmtId="0" fontId="9" fillId="0" borderId="0" xfId="2" applyFont="1" applyAlignment="1"/>
    <xf numFmtId="0" fontId="8" fillId="0" borderId="0" xfId="2" applyFont="1" applyAlignment="1">
      <alignment horizontal="right"/>
    </xf>
    <xf numFmtId="9" fontId="9" fillId="0" borderId="0" xfId="2" applyNumberFormat="1" applyFont="1" applyAlignment="1"/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9" fillId="0" borderId="0" xfId="2" applyFont="1" applyAlignment="1">
      <alignment horizontal="right"/>
    </xf>
    <xf numFmtId="9" fontId="9" fillId="0" borderId="7" xfId="2" applyNumberFormat="1" applyFont="1" applyBorder="1" applyAlignment="1"/>
    <xf numFmtId="9" fontId="8" fillId="0" borderId="0" xfId="2" applyNumberFormat="1" applyFont="1" applyAlignment="1"/>
    <xf numFmtId="0" fontId="11" fillId="3" borderId="8" xfId="2" applyFont="1" applyFill="1" applyBorder="1" applyAlignment="1"/>
    <xf numFmtId="0" fontId="11" fillId="3" borderId="9" xfId="2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/>
    </xf>
    <xf numFmtId="0" fontId="11" fillId="3" borderId="9" xfId="2" applyFont="1" applyFill="1" applyBorder="1" applyAlignment="1"/>
    <xf numFmtId="0" fontId="11" fillId="3" borderId="11" xfId="2" applyFont="1" applyFill="1" applyBorder="1" applyAlignment="1"/>
    <xf numFmtId="0" fontId="9" fillId="0" borderId="12" xfId="2" applyFont="1" applyBorder="1" applyAlignment="1"/>
    <xf numFmtId="0" fontId="9" fillId="0" borderId="13" xfId="2" applyFont="1" applyBorder="1" applyAlignment="1">
      <alignment horizontal="center"/>
    </xf>
    <xf numFmtId="3" fontId="9" fillId="0" borderId="14" xfId="2" applyNumberFormat="1" applyFont="1" applyBorder="1" applyAlignment="1">
      <alignment horizontal="center"/>
    </xf>
    <xf numFmtId="0" fontId="9" fillId="0" borderId="13" xfId="2" applyFont="1" applyBorder="1" applyAlignment="1">
      <alignment horizontal="left"/>
    </xf>
    <xf numFmtId="0" fontId="9" fillId="0" borderId="15" xfId="2" applyFont="1" applyBorder="1" applyAlignment="1">
      <alignment horizontal="left"/>
    </xf>
    <xf numFmtId="0" fontId="9" fillId="0" borderId="16" xfId="2" applyFont="1" applyBorder="1" applyAlignment="1"/>
    <xf numFmtId="0" fontId="9" fillId="0" borderId="17" xfId="2" applyFont="1" applyBorder="1" applyAlignment="1">
      <alignment horizontal="center"/>
    </xf>
    <xf numFmtId="3" fontId="9" fillId="0" borderId="18" xfId="2" applyNumberFormat="1" applyFont="1" applyBorder="1" applyAlignment="1">
      <alignment horizontal="center"/>
    </xf>
    <xf numFmtId="0" fontId="9" fillId="0" borderId="17" xfId="2" applyFont="1" applyBorder="1" applyAlignment="1">
      <alignment horizontal="left"/>
    </xf>
    <xf numFmtId="0" fontId="9" fillId="0" borderId="19" xfId="2" applyFont="1" applyBorder="1" applyAlignment="1">
      <alignment horizontal="left"/>
    </xf>
    <xf numFmtId="0" fontId="9" fillId="0" borderId="20" xfId="2" applyFont="1" applyBorder="1" applyAlignment="1"/>
    <xf numFmtId="0" fontId="9" fillId="0" borderId="21" xfId="2" applyFont="1" applyBorder="1" applyAlignment="1">
      <alignment horizontal="center"/>
    </xf>
    <xf numFmtId="3" fontId="9" fillId="0" borderId="22" xfId="2" applyNumberFormat="1" applyFont="1" applyBorder="1" applyAlignment="1">
      <alignment horizontal="center"/>
    </xf>
    <xf numFmtId="0" fontId="9" fillId="0" borderId="21" xfId="2" applyFont="1" applyBorder="1" applyAlignment="1">
      <alignment horizontal="left"/>
    </xf>
    <xf numFmtId="0" fontId="9" fillId="0" borderId="23" xfId="2" applyFont="1" applyBorder="1" applyAlignment="1">
      <alignment horizontal="left"/>
    </xf>
    <xf numFmtId="0" fontId="8" fillId="0" borderId="0" xfId="2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3" fontId="9" fillId="0" borderId="0" xfId="2" applyNumberFormat="1" applyFont="1" applyAlignment="1"/>
    <xf numFmtId="0" fontId="11" fillId="3" borderId="24" xfId="2" applyFont="1" applyFill="1" applyBorder="1" applyAlignment="1">
      <alignment horizontal="right"/>
    </xf>
    <xf numFmtId="0" fontId="9" fillId="0" borderId="25" xfId="2" applyFont="1" applyBorder="1" applyAlignment="1"/>
    <xf numFmtId="3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left"/>
    </xf>
    <xf numFmtId="0" fontId="11" fillId="3" borderId="16" xfId="2" applyFont="1" applyFill="1" applyBorder="1" applyAlignment="1">
      <alignment horizontal="right"/>
    </xf>
    <xf numFmtId="0" fontId="9" fillId="0" borderId="28" xfId="2" applyFont="1" applyBorder="1" applyAlignment="1">
      <alignment horizontal="center"/>
    </xf>
    <xf numFmtId="0" fontId="9" fillId="0" borderId="18" xfId="2" applyFont="1" applyBorder="1" applyAlignment="1">
      <alignment horizontal="left"/>
    </xf>
    <xf numFmtId="0" fontId="9" fillId="0" borderId="29" xfId="2" applyFont="1" applyBorder="1" applyAlignment="1">
      <alignment horizontal="left"/>
    </xf>
    <xf numFmtId="0" fontId="11" fillId="3" borderId="20" xfId="2" applyFont="1" applyFill="1" applyBorder="1" applyAlignment="1">
      <alignment horizontal="right"/>
    </xf>
    <xf numFmtId="0" fontId="9" fillId="0" borderId="30" xfId="2" applyFont="1" applyBorder="1" applyAlignment="1">
      <alignment horizontal="center"/>
    </xf>
    <xf numFmtId="0" fontId="9" fillId="0" borderId="22" xfId="2" applyFont="1" applyBorder="1" applyAlignment="1">
      <alignment horizontal="left"/>
    </xf>
    <xf numFmtId="0" fontId="9" fillId="0" borderId="31" xfId="2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0" fontId="12" fillId="0" borderId="0" xfId="2" applyFont="1" applyAlignment="1">
      <alignment horizontal="center"/>
    </xf>
    <xf numFmtId="3" fontId="8" fillId="0" borderId="32" xfId="2" applyNumberFormat="1" applyFont="1" applyBorder="1" applyAlignment="1">
      <alignment horizontal="center"/>
    </xf>
    <xf numFmtId="0" fontId="11" fillId="3" borderId="33" xfId="2" applyFont="1" applyFill="1" applyBorder="1" applyAlignment="1">
      <alignment horizontal="right"/>
    </xf>
    <xf numFmtId="3" fontId="11" fillId="3" borderId="34" xfId="2" applyNumberFormat="1" applyFont="1" applyFill="1" applyBorder="1" applyAlignment="1">
      <alignment horizontal="center"/>
    </xf>
    <xf numFmtId="0" fontId="11" fillId="3" borderId="35" xfId="2" applyFont="1" applyFill="1" applyBorder="1" applyAlignment="1">
      <alignment horizontal="right"/>
    </xf>
    <xf numFmtId="0" fontId="9" fillId="0" borderId="36" xfId="2" applyFont="1" applyFill="1" applyBorder="1" applyAlignment="1">
      <alignment horizontal="center"/>
    </xf>
    <xf numFmtId="3" fontId="9" fillId="0" borderId="37" xfId="2" applyNumberFormat="1" applyFont="1" applyFill="1" applyBorder="1" applyAlignment="1">
      <alignment horizontal="center"/>
    </xf>
    <xf numFmtId="164" fontId="9" fillId="0" borderId="0" xfId="2" applyNumberFormat="1" applyFont="1" applyAlignment="1"/>
    <xf numFmtId="0" fontId="11" fillId="3" borderId="38" xfId="2" applyFont="1" applyFill="1" applyBorder="1" applyAlignment="1">
      <alignment horizontal="right"/>
    </xf>
    <xf numFmtId="0" fontId="9" fillId="0" borderId="39" xfId="2" applyFont="1" applyFill="1" applyBorder="1" applyAlignment="1">
      <alignment horizontal="center"/>
    </xf>
    <xf numFmtId="3" fontId="9" fillId="0" borderId="29" xfId="2" applyNumberFormat="1" applyFont="1" applyFill="1" applyBorder="1" applyAlignment="1">
      <alignment horizontal="center"/>
    </xf>
    <xf numFmtId="0" fontId="11" fillId="3" borderId="40" xfId="2" applyFont="1" applyFill="1" applyBorder="1" applyAlignment="1">
      <alignment horizontal="right"/>
    </xf>
    <xf numFmtId="0" fontId="9" fillId="0" borderId="41" xfId="2" applyFont="1" applyFill="1" applyBorder="1" applyAlignment="1">
      <alignment horizontal="center"/>
    </xf>
    <xf numFmtId="3" fontId="9" fillId="0" borderId="42" xfId="2" applyNumberFormat="1" applyFont="1" applyFill="1" applyBorder="1" applyAlignment="1">
      <alignment horizontal="center"/>
    </xf>
    <xf numFmtId="0" fontId="11" fillId="3" borderId="43" xfId="2" applyFont="1" applyFill="1" applyBorder="1" applyAlignment="1">
      <alignment horizontal="right"/>
    </xf>
    <xf numFmtId="0" fontId="8" fillId="0" borderId="44" xfId="2" applyFont="1" applyBorder="1" applyAlignment="1">
      <alignment horizontal="center"/>
    </xf>
    <xf numFmtId="3" fontId="8" fillId="0" borderId="45" xfId="2" applyNumberFormat="1" applyFont="1" applyBorder="1" applyAlignment="1">
      <alignment horizontal="center"/>
    </xf>
    <xf numFmtId="0" fontId="0" fillId="0" borderId="0" xfId="0" applyFill="1" applyBorder="1"/>
    <xf numFmtId="0" fontId="9" fillId="0" borderId="26" xfId="2" quotePrefix="1" applyFont="1" applyBorder="1" applyAlignment="1">
      <alignment horizontal="left"/>
    </xf>
    <xf numFmtId="0" fontId="9" fillId="0" borderId="0" xfId="2" quotePrefix="1" applyFont="1" applyAlignment="1"/>
    <xf numFmtId="9" fontId="9" fillId="0" borderId="0" xfId="3" applyFont="1" applyAlignment="1"/>
    <xf numFmtId="0" fontId="11" fillId="3" borderId="46" xfId="2" applyFont="1" applyFill="1" applyBorder="1" applyAlignment="1">
      <alignment horizontal="right"/>
    </xf>
    <xf numFmtId="0" fontId="9" fillId="0" borderId="47" xfId="2" applyFont="1" applyBorder="1" applyAlignment="1">
      <alignment horizontal="center"/>
    </xf>
    <xf numFmtId="0" fontId="9" fillId="0" borderId="48" xfId="2" applyFont="1" applyBorder="1" applyAlignment="1">
      <alignment horizontal="center"/>
    </xf>
    <xf numFmtId="3" fontId="9" fillId="0" borderId="49" xfId="2" applyNumberFormat="1" applyFont="1" applyBorder="1" applyAlignment="1">
      <alignment horizontal="center"/>
    </xf>
    <xf numFmtId="0" fontId="9" fillId="0" borderId="49" xfId="2" applyFont="1" applyBorder="1" applyAlignment="1">
      <alignment horizontal="left"/>
    </xf>
    <xf numFmtId="0" fontId="9" fillId="0" borderId="48" xfId="2" applyFont="1" applyBorder="1" applyAlignment="1">
      <alignment horizontal="left"/>
    </xf>
    <xf numFmtId="0" fontId="9" fillId="0" borderId="46" xfId="2" applyFont="1" applyBorder="1" applyAlignment="1"/>
    <xf numFmtId="0" fontId="9" fillId="0" borderId="50" xfId="2" applyFont="1" applyBorder="1" applyAlignment="1">
      <alignment horizontal="center"/>
    </xf>
    <xf numFmtId="0" fontId="9" fillId="0" borderId="50" xfId="2" applyFont="1" applyBorder="1" applyAlignment="1">
      <alignment horizontal="left"/>
    </xf>
    <xf numFmtId="0" fontId="9" fillId="0" borderId="51" xfId="2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8" fillId="0" borderId="55" xfId="4" applyFont="1" applyFill="1" applyBorder="1" applyAlignment="1">
      <alignment horizontal="center"/>
    </xf>
    <xf numFmtId="0" fontId="8" fillId="0" borderId="56" xfId="4" applyFont="1" applyFill="1" applyBorder="1" applyAlignment="1">
      <alignment horizontal="center"/>
    </xf>
    <xf numFmtId="0" fontId="8" fillId="0" borderId="57" xfId="4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58" xfId="4" applyFont="1" applyFill="1" applyBorder="1" applyAlignment="1">
      <alignment horizontal="center"/>
    </xf>
    <xf numFmtId="0" fontId="9" fillId="0" borderId="59" xfId="4" applyFill="1" applyBorder="1" applyAlignment="1">
      <alignment horizontal="center"/>
    </xf>
    <xf numFmtId="0" fontId="9" fillId="0" borderId="60" xfId="4" applyFill="1" applyBorder="1" applyAlignment="1">
      <alignment horizontal="center"/>
    </xf>
    <xf numFmtId="0" fontId="9" fillId="0" borderId="0" xfId="4" applyAlignment="1">
      <alignment horizontal="center"/>
    </xf>
    <xf numFmtId="0" fontId="9" fillId="0" borderId="61" xfId="4" applyFill="1" applyBorder="1" applyAlignment="1">
      <alignment horizontal="center"/>
    </xf>
    <xf numFmtId="0" fontId="9" fillId="0" borderId="62" xfId="4" applyFill="1" applyBorder="1" applyAlignment="1">
      <alignment horizontal="center"/>
    </xf>
    <xf numFmtId="0" fontId="9" fillId="0" borderId="63" xfId="4" applyFill="1" applyBorder="1" applyAlignment="1">
      <alignment horizontal="center"/>
    </xf>
    <xf numFmtId="0" fontId="9" fillId="0" borderId="61" xfId="4" applyFont="1" applyFill="1" applyBorder="1" applyAlignment="1">
      <alignment horizontal="center"/>
    </xf>
    <xf numFmtId="0" fontId="9" fillId="0" borderId="63" xfId="4" applyFont="1" applyFill="1" applyBorder="1" applyAlignment="1">
      <alignment horizontal="center"/>
    </xf>
    <xf numFmtId="0" fontId="9" fillId="0" borderId="64" xfId="4" applyFill="1" applyBorder="1" applyAlignment="1">
      <alignment horizontal="center"/>
    </xf>
    <xf numFmtId="0" fontId="9" fillId="0" borderId="65" xfId="4" applyFill="1" applyBorder="1" applyAlignment="1">
      <alignment horizontal="center"/>
    </xf>
    <xf numFmtId="0" fontId="9" fillId="0" borderId="66" xfId="4" applyFill="1" applyBorder="1" applyAlignment="1">
      <alignment horizontal="center"/>
    </xf>
    <xf numFmtId="0" fontId="8" fillId="0" borderId="61" xfId="4" applyFont="1" applyFill="1" applyBorder="1" applyAlignment="1">
      <alignment horizontal="right"/>
    </xf>
    <xf numFmtId="165" fontId="8" fillId="0" borderId="0" xfId="4" applyNumberFormat="1" applyFont="1" applyFill="1" applyBorder="1" applyAlignment="1">
      <alignment horizontal="center"/>
    </xf>
    <xf numFmtId="1" fontId="8" fillId="0" borderId="0" xfId="4" applyNumberFormat="1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0" borderId="67" xfId="4" applyFont="1" applyFill="1" applyBorder="1" applyAlignment="1">
      <alignment horizontal="right"/>
    </xf>
    <xf numFmtId="165" fontId="8" fillId="0" borderId="32" xfId="4" applyNumberFormat="1" applyFont="1" applyFill="1" applyBorder="1" applyAlignment="1">
      <alignment horizontal="center"/>
    </xf>
    <xf numFmtId="0" fontId="9" fillId="0" borderId="68" xfId="4" applyFill="1" applyBorder="1" applyAlignment="1">
      <alignment horizontal="center"/>
    </xf>
    <xf numFmtId="0" fontId="14" fillId="0" borderId="0" xfId="0" applyFont="1" applyAlignment="1"/>
    <xf numFmtId="0" fontId="8" fillId="0" borderId="0" xfId="0" applyFont="1" applyAlignment="1"/>
    <xf numFmtId="0" fontId="8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9" fillId="0" borderId="72" xfId="0" applyFont="1" applyBorder="1" applyAlignment="1">
      <alignment horizontal="center" wrapText="1"/>
    </xf>
    <xf numFmtId="0" fontId="9" fillId="0" borderId="72" xfId="0" quotePrefix="1" applyFont="1" applyBorder="1" applyAlignment="1">
      <alignment horizontal="center" wrapText="1"/>
    </xf>
    <xf numFmtId="0" fontId="8" fillId="0" borderId="73" xfId="0" applyFont="1" applyFill="1" applyBorder="1" applyAlignment="1">
      <alignment horizontal="center" wrapText="1"/>
    </xf>
    <xf numFmtId="0" fontId="0" fillId="0" borderId="74" xfId="0" applyFill="1" applyBorder="1" applyAlignment="1">
      <alignment horizontal="center" wrapText="1"/>
    </xf>
    <xf numFmtId="0" fontId="8" fillId="0" borderId="0" xfId="0" applyFont="1" applyAlignment="1">
      <alignment horizontal="right"/>
    </xf>
    <xf numFmtId="0" fontId="9" fillId="0" borderId="76" xfId="0" applyFont="1" applyBorder="1" applyAlignment="1">
      <alignment horizontal="center" wrapText="1"/>
    </xf>
    <xf numFmtId="0" fontId="8" fillId="0" borderId="75" xfId="6" applyFont="1" applyBorder="1" applyAlignment="1">
      <alignment horizontal="center" wrapText="1"/>
    </xf>
    <xf numFmtId="0" fontId="11" fillId="3" borderId="52" xfId="2" applyFont="1" applyFill="1" applyBorder="1" applyAlignment="1">
      <alignment horizontal="center" vertical="center" wrapText="1"/>
    </xf>
    <xf numFmtId="0" fontId="11" fillId="3" borderId="53" xfId="2" applyFont="1" applyFill="1" applyBorder="1" applyAlignment="1">
      <alignment horizontal="center" vertical="center" wrapText="1"/>
    </xf>
    <xf numFmtId="0" fontId="11" fillId="3" borderId="54" xfId="2" applyFont="1" applyFill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4"/>
    <cellStyle name="Normal 3" xfId="5"/>
    <cellStyle name="Normal 4" xfId="6"/>
    <cellStyle name="Normal_Aridel's Stronghold Worksheet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2</xdr:row>
      <xdr:rowOff>57150</xdr:rowOff>
    </xdr:from>
    <xdr:to>
      <xdr:col>14</xdr:col>
      <xdr:colOff>9525</xdr:colOff>
      <xdr:row>4</xdr:row>
      <xdr:rowOff>85725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4924425" y="819150"/>
          <a:ext cx="41910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Gate-house</a:t>
          </a:r>
        </a:p>
      </xdr:txBody>
    </xdr:sp>
    <xdr:clientData/>
  </xdr:twoCellAnchor>
  <xdr:twoCellAnchor>
    <xdr:from>
      <xdr:col>9</xdr:col>
      <xdr:colOff>247650</xdr:colOff>
      <xdr:row>9</xdr:row>
      <xdr:rowOff>361950</xdr:rowOff>
    </xdr:from>
    <xdr:to>
      <xdr:col>11</xdr:col>
      <xdr:colOff>9525</xdr:colOff>
      <xdr:row>11</xdr:row>
      <xdr:rowOff>38100</xdr:rowOff>
    </xdr:to>
    <xdr:sp macro="" textlink="">
      <xdr:nvSpPr>
        <xdr:cNvPr id="2069" name="Rectangle 21"/>
        <xdr:cNvSpPr>
          <a:spLocks noChangeArrowheads="1"/>
        </xdr:cNvSpPr>
      </xdr:nvSpPr>
      <xdr:spPr bwMode="auto">
        <a:xfrm>
          <a:off x="3676650" y="3790950"/>
          <a:ext cx="5238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Kitchen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190500</xdr:colOff>
      <xdr:row>5</xdr:row>
      <xdr:rowOff>228600</xdr:rowOff>
    </xdr:from>
    <xdr:to>
      <xdr:col>15</xdr:col>
      <xdr:colOff>180975</xdr:colOff>
      <xdr:row>12</xdr:row>
      <xdr:rowOff>314325</xdr:rowOff>
    </xdr:to>
    <xdr:sp macro="" textlink="">
      <xdr:nvSpPr>
        <xdr:cNvPr id="2070" name="AutoShape 22"/>
        <xdr:cNvSpPr>
          <a:spLocks noChangeArrowheads="1"/>
        </xdr:cNvSpPr>
      </xdr:nvSpPr>
      <xdr:spPr bwMode="auto">
        <a:xfrm>
          <a:off x="4381500" y="2133600"/>
          <a:ext cx="1514475" cy="2752725"/>
        </a:xfrm>
        <a:prstGeom prst="octagon">
          <a:avLst>
            <a:gd name="adj" fmla="val 292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First Hall -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Hall of Welcome</a:t>
          </a:r>
        </a:p>
      </xdr:txBody>
    </xdr:sp>
    <xdr:clientData/>
  </xdr:twoCellAnchor>
  <xdr:twoCellAnchor>
    <xdr:from>
      <xdr:col>12</xdr:col>
      <xdr:colOff>66675</xdr:colOff>
      <xdr:row>1</xdr:row>
      <xdr:rowOff>276225</xdr:rowOff>
    </xdr:from>
    <xdr:to>
      <xdr:col>12</xdr:col>
      <xdr:colOff>342900</xdr:colOff>
      <xdr:row>3</xdr:row>
      <xdr:rowOff>304800</xdr:rowOff>
    </xdr:to>
    <xdr:sp macro="" textlink="">
      <xdr:nvSpPr>
        <xdr:cNvPr id="2318" name="AutoShape 23"/>
        <xdr:cNvSpPr>
          <a:spLocks noChangeArrowheads="1"/>
        </xdr:cNvSpPr>
      </xdr:nvSpPr>
      <xdr:spPr bwMode="auto">
        <a:xfrm>
          <a:off x="4638675" y="657225"/>
          <a:ext cx="276225" cy="7905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1</xdr:row>
      <xdr:rowOff>276225</xdr:rowOff>
    </xdr:from>
    <xdr:to>
      <xdr:col>14</xdr:col>
      <xdr:colOff>304800</xdr:colOff>
      <xdr:row>3</xdr:row>
      <xdr:rowOff>304800</xdr:rowOff>
    </xdr:to>
    <xdr:sp macro="" textlink="">
      <xdr:nvSpPr>
        <xdr:cNvPr id="2319" name="AutoShape 28"/>
        <xdr:cNvSpPr>
          <a:spLocks noChangeArrowheads="1"/>
        </xdr:cNvSpPr>
      </xdr:nvSpPr>
      <xdr:spPr bwMode="auto">
        <a:xfrm>
          <a:off x="5362575" y="657225"/>
          <a:ext cx="276225" cy="7905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104775</xdr:colOff>
      <xdr:row>4</xdr:row>
      <xdr:rowOff>85725</xdr:rowOff>
    </xdr:from>
    <xdr:to>
      <xdr:col>13</xdr:col>
      <xdr:colOff>104775</xdr:colOff>
      <xdr:row>5</xdr:row>
      <xdr:rowOff>247650</xdr:rowOff>
    </xdr:to>
    <xdr:sp macro="" textlink="">
      <xdr:nvSpPr>
        <xdr:cNvPr id="2320" name="Line 31"/>
        <xdr:cNvSpPr>
          <a:spLocks noChangeShapeType="1"/>
        </xdr:cNvSpPr>
      </xdr:nvSpPr>
      <xdr:spPr bwMode="auto">
        <a:xfrm>
          <a:off x="5057775" y="160972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266700</xdr:colOff>
      <xdr:row>4</xdr:row>
      <xdr:rowOff>85725</xdr:rowOff>
    </xdr:from>
    <xdr:to>
      <xdr:col>13</xdr:col>
      <xdr:colOff>266700</xdr:colOff>
      <xdr:row>5</xdr:row>
      <xdr:rowOff>247650</xdr:rowOff>
    </xdr:to>
    <xdr:sp macro="" textlink="">
      <xdr:nvSpPr>
        <xdr:cNvPr id="2321" name="Line 32"/>
        <xdr:cNvSpPr>
          <a:spLocks noChangeShapeType="1"/>
        </xdr:cNvSpPr>
      </xdr:nvSpPr>
      <xdr:spPr bwMode="auto">
        <a:xfrm>
          <a:off x="5219700" y="160972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323850</xdr:colOff>
      <xdr:row>8</xdr:row>
      <xdr:rowOff>123825</xdr:rowOff>
    </xdr:from>
    <xdr:to>
      <xdr:col>10</xdr:col>
      <xdr:colOff>342900</xdr:colOff>
      <xdr:row>9</xdr:row>
      <xdr:rowOff>219075</xdr:rowOff>
    </xdr:to>
    <xdr:sp macro="" textlink="">
      <xdr:nvSpPr>
        <xdr:cNvPr id="2083" name="Rectangle 35"/>
        <xdr:cNvSpPr>
          <a:spLocks noChangeArrowheads="1"/>
        </xdr:cNvSpPr>
      </xdr:nvSpPr>
      <xdr:spPr bwMode="auto">
        <a:xfrm>
          <a:off x="3752850" y="3171825"/>
          <a:ext cx="400050" cy="47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Stor-age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21</xdr:col>
      <xdr:colOff>333375</xdr:colOff>
      <xdr:row>4</xdr:row>
      <xdr:rowOff>257175</xdr:rowOff>
    </xdr:from>
    <xdr:to>
      <xdr:col>23</xdr:col>
      <xdr:colOff>333375</xdr:colOff>
      <xdr:row>6</xdr:row>
      <xdr:rowOff>361950</xdr:rowOff>
    </xdr:to>
    <xdr:sp macro="" textlink="">
      <xdr:nvSpPr>
        <xdr:cNvPr id="2084" name="AutoShape 36"/>
        <xdr:cNvSpPr>
          <a:spLocks noChangeArrowheads="1"/>
        </xdr:cNvSpPr>
      </xdr:nvSpPr>
      <xdr:spPr bwMode="auto">
        <a:xfrm>
          <a:off x="8334375" y="1781175"/>
          <a:ext cx="762000" cy="866775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Smithy</a:t>
          </a:r>
        </a:p>
      </xdr:txBody>
    </xdr:sp>
    <xdr:clientData/>
  </xdr:twoCellAnchor>
  <xdr:twoCellAnchor>
    <xdr:from>
      <xdr:col>17</xdr:col>
      <xdr:colOff>228600</xdr:colOff>
      <xdr:row>6</xdr:row>
      <xdr:rowOff>228600</xdr:rowOff>
    </xdr:from>
    <xdr:to>
      <xdr:col>21</xdr:col>
      <xdr:colOff>209550</xdr:colOff>
      <xdr:row>8</xdr:row>
      <xdr:rowOff>104775</xdr:rowOff>
    </xdr:to>
    <xdr:sp macro="" textlink="">
      <xdr:nvSpPr>
        <xdr:cNvPr id="2085" name="Oval 37"/>
        <xdr:cNvSpPr>
          <a:spLocks noChangeArrowheads="1"/>
        </xdr:cNvSpPr>
      </xdr:nvSpPr>
      <xdr:spPr bwMode="auto">
        <a:xfrm rot="3686190">
          <a:off x="7138987" y="2081213"/>
          <a:ext cx="638175" cy="1504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Chapel</a:t>
          </a:r>
        </a:p>
      </xdr:txBody>
    </xdr:sp>
    <xdr:clientData/>
  </xdr:twoCellAnchor>
  <xdr:twoCellAnchor>
    <xdr:from>
      <xdr:col>3</xdr:col>
      <xdr:colOff>333375</xdr:colOff>
      <xdr:row>2</xdr:row>
      <xdr:rowOff>295275</xdr:rowOff>
    </xdr:from>
    <xdr:to>
      <xdr:col>5</xdr:col>
      <xdr:colOff>361950</xdr:colOff>
      <xdr:row>3</xdr:row>
      <xdr:rowOff>190500</xdr:rowOff>
    </xdr:to>
    <xdr:sp macro="" textlink="">
      <xdr:nvSpPr>
        <xdr:cNvPr id="2087" name="AutoShape 39"/>
        <xdr:cNvSpPr>
          <a:spLocks noChangeArrowheads="1"/>
        </xdr:cNvSpPr>
      </xdr:nvSpPr>
      <xdr:spPr bwMode="auto">
        <a:xfrm rot="5400000">
          <a:off x="1733550" y="800100"/>
          <a:ext cx="276225" cy="7905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Guardtower</a:t>
          </a:r>
        </a:p>
      </xdr:txBody>
    </xdr:sp>
    <xdr:clientData/>
  </xdr:twoCellAnchor>
  <xdr:twoCellAnchor>
    <xdr:from>
      <xdr:col>5</xdr:col>
      <xdr:colOff>361950</xdr:colOff>
      <xdr:row>3</xdr:row>
      <xdr:rowOff>19050</xdr:rowOff>
    </xdr:from>
    <xdr:to>
      <xdr:col>7</xdr:col>
      <xdr:colOff>19050</xdr:colOff>
      <xdr:row>5</xdr:row>
      <xdr:rowOff>47625</xdr:rowOff>
    </xdr:to>
    <xdr:sp macro="" textlink="">
      <xdr:nvSpPr>
        <xdr:cNvPr id="2088" name="Rectangle 40"/>
        <xdr:cNvSpPr>
          <a:spLocks noChangeArrowheads="1"/>
        </xdr:cNvSpPr>
      </xdr:nvSpPr>
      <xdr:spPr bwMode="auto">
        <a:xfrm>
          <a:off x="2266950" y="1162050"/>
          <a:ext cx="41910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Barb-ican</a:t>
          </a:r>
        </a:p>
      </xdr:txBody>
    </xdr:sp>
    <xdr:clientData/>
  </xdr:twoCellAnchor>
  <xdr:twoCellAnchor>
    <xdr:from>
      <xdr:col>7</xdr:col>
      <xdr:colOff>28575</xdr:colOff>
      <xdr:row>2</xdr:row>
      <xdr:rowOff>295275</xdr:rowOff>
    </xdr:from>
    <xdr:to>
      <xdr:col>9</xdr:col>
      <xdr:colOff>57150</xdr:colOff>
      <xdr:row>3</xdr:row>
      <xdr:rowOff>190500</xdr:rowOff>
    </xdr:to>
    <xdr:sp macro="" textlink="">
      <xdr:nvSpPr>
        <xdr:cNvPr id="2089" name="AutoShape 41"/>
        <xdr:cNvSpPr>
          <a:spLocks noChangeArrowheads="1"/>
        </xdr:cNvSpPr>
      </xdr:nvSpPr>
      <xdr:spPr bwMode="auto">
        <a:xfrm rot="5400000">
          <a:off x="2952750" y="800100"/>
          <a:ext cx="276225" cy="7905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Guardtower</a:t>
          </a:r>
        </a:p>
      </xdr:txBody>
    </xdr:sp>
    <xdr:clientData/>
  </xdr:twoCellAnchor>
  <xdr:twoCellAnchor>
    <xdr:from>
      <xdr:col>9</xdr:col>
      <xdr:colOff>152400</xdr:colOff>
      <xdr:row>2</xdr:row>
      <xdr:rowOff>76200</xdr:rowOff>
    </xdr:from>
    <xdr:to>
      <xdr:col>11</xdr:col>
      <xdr:colOff>314325</xdr:colOff>
      <xdr:row>2</xdr:row>
      <xdr:rowOff>285750</xdr:rowOff>
    </xdr:to>
    <xdr:sp macro="" textlink="">
      <xdr:nvSpPr>
        <xdr:cNvPr id="2328" name="Line 42"/>
        <xdr:cNvSpPr>
          <a:spLocks noChangeShapeType="1"/>
        </xdr:cNvSpPr>
      </xdr:nvSpPr>
      <xdr:spPr bwMode="auto">
        <a:xfrm flipH="1">
          <a:off x="3581400" y="838200"/>
          <a:ext cx="9239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10</xdr:row>
      <xdr:rowOff>95250</xdr:rowOff>
    </xdr:from>
    <xdr:to>
      <xdr:col>7</xdr:col>
      <xdr:colOff>180975</xdr:colOff>
      <xdr:row>10</xdr:row>
      <xdr:rowOff>371475</xdr:rowOff>
    </xdr:to>
    <xdr:sp macro="" textlink="">
      <xdr:nvSpPr>
        <xdr:cNvPr id="2091" name="AutoShape 43"/>
        <xdr:cNvSpPr>
          <a:spLocks noChangeArrowheads="1"/>
        </xdr:cNvSpPr>
      </xdr:nvSpPr>
      <xdr:spPr bwMode="auto">
        <a:xfrm rot="5400000">
          <a:off x="1562100" y="2895600"/>
          <a:ext cx="276225" cy="22955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Barracks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352425</xdr:colOff>
      <xdr:row>4</xdr:row>
      <xdr:rowOff>133350</xdr:rowOff>
    </xdr:from>
    <xdr:to>
      <xdr:col>4</xdr:col>
      <xdr:colOff>276225</xdr:colOff>
      <xdr:row>10</xdr:row>
      <xdr:rowOff>47625</xdr:rowOff>
    </xdr:to>
    <xdr:sp macro="" textlink="">
      <xdr:nvSpPr>
        <xdr:cNvPr id="2330" name="Line 44"/>
        <xdr:cNvSpPr>
          <a:spLocks noChangeShapeType="1"/>
        </xdr:cNvSpPr>
      </xdr:nvSpPr>
      <xdr:spPr bwMode="auto">
        <a:xfrm flipH="1">
          <a:off x="1114425" y="1657350"/>
          <a:ext cx="685800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9</xdr:row>
      <xdr:rowOff>228600</xdr:rowOff>
    </xdr:from>
    <xdr:to>
      <xdr:col>10</xdr:col>
      <xdr:colOff>209550</xdr:colOff>
      <xdr:row>9</xdr:row>
      <xdr:rowOff>371475</xdr:rowOff>
    </xdr:to>
    <xdr:sp macro="" textlink="">
      <xdr:nvSpPr>
        <xdr:cNvPr id="2331" name="Rectangle 45"/>
        <xdr:cNvSpPr>
          <a:spLocks noChangeArrowheads="1"/>
        </xdr:cNvSpPr>
      </xdr:nvSpPr>
      <xdr:spPr bwMode="auto">
        <a:xfrm>
          <a:off x="3876675" y="3657600"/>
          <a:ext cx="1428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</xdr:row>
      <xdr:rowOff>47625</xdr:rowOff>
    </xdr:from>
    <xdr:to>
      <xdr:col>11</xdr:col>
      <xdr:colOff>171450</xdr:colOff>
      <xdr:row>10</xdr:row>
      <xdr:rowOff>200025</xdr:rowOff>
    </xdr:to>
    <xdr:sp macro="" textlink="">
      <xdr:nvSpPr>
        <xdr:cNvPr id="2332" name="Rectangle 46"/>
        <xdr:cNvSpPr>
          <a:spLocks noChangeArrowheads="1"/>
        </xdr:cNvSpPr>
      </xdr:nvSpPr>
      <xdr:spPr bwMode="auto">
        <a:xfrm>
          <a:off x="4191000" y="3857625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352425</xdr:colOff>
      <xdr:row>6</xdr:row>
      <xdr:rowOff>371475</xdr:rowOff>
    </xdr:from>
    <xdr:to>
      <xdr:col>26</xdr:col>
      <xdr:colOff>190500</xdr:colOff>
      <xdr:row>7</xdr:row>
      <xdr:rowOff>209550</xdr:rowOff>
    </xdr:to>
    <xdr:sp macro="" textlink="">
      <xdr:nvSpPr>
        <xdr:cNvPr id="2333" name="Rectangle 47"/>
        <xdr:cNvSpPr>
          <a:spLocks noChangeArrowheads="1"/>
        </xdr:cNvSpPr>
      </xdr:nvSpPr>
      <xdr:spPr bwMode="auto">
        <a:xfrm>
          <a:off x="7972425" y="2657475"/>
          <a:ext cx="21240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180975</xdr:colOff>
      <xdr:row>9</xdr:row>
      <xdr:rowOff>304800</xdr:rowOff>
    </xdr:from>
    <xdr:to>
      <xdr:col>16</xdr:col>
      <xdr:colOff>171450</xdr:colOff>
      <xdr:row>10</xdr:row>
      <xdr:rowOff>314325</xdr:rowOff>
    </xdr:to>
    <xdr:sp macro="" textlink="">
      <xdr:nvSpPr>
        <xdr:cNvPr id="2334" name="AutoShape 50"/>
        <xdr:cNvSpPr>
          <a:spLocks noChangeArrowheads="1"/>
        </xdr:cNvSpPr>
      </xdr:nvSpPr>
      <xdr:spPr bwMode="auto">
        <a:xfrm>
          <a:off x="5895975" y="3733800"/>
          <a:ext cx="371475" cy="3905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95250</xdr:colOff>
      <xdr:row>7</xdr:row>
      <xdr:rowOff>142875</xdr:rowOff>
    </xdr:from>
    <xdr:to>
      <xdr:col>24</xdr:col>
      <xdr:colOff>85725</xdr:colOff>
      <xdr:row>8</xdr:row>
      <xdr:rowOff>152400</xdr:rowOff>
    </xdr:to>
    <xdr:sp macro="" textlink="">
      <xdr:nvSpPr>
        <xdr:cNvPr id="2335" name="AutoShape 51"/>
        <xdr:cNvSpPr>
          <a:spLocks noChangeArrowheads="1"/>
        </xdr:cNvSpPr>
      </xdr:nvSpPr>
      <xdr:spPr bwMode="auto">
        <a:xfrm>
          <a:off x="8858250" y="2809875"/>
          <a:ext cx="371475" cy="3905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276225</xdr:colOff>
      <xdr:row>8</xdr:row>
      <xdr:rowOff>142875</xdr:rowOff>
    </xdr:from>
    <xdr:to>
      <xdr:col>22</xdr:col>
      <xdr:colOff>323850</xdr:colOff>
      <xdr:row>10</xdr:row>
      <xdr:rowOff>19050</xdr:rowOff>
    </xdr:to>
    <xdr:sp macro="" textlink="">
      <xdr:nvSpPr>
        <xdr:cNvPr id="2336" name="Line 52"/>
        <xdr:cNvSpPr>
          <a:spLocks noChangeShapeType="1"/>
        </xdr:cNvSpPr>
      </xdr:nvSpPr>
      <xdr:spPr bwMode="auto">
        <a:xfrm flipV="1">
          <a:off x="6372225" y="3190875"/>
          <a:ext cx="233362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2</xdr:row>
      <xdr:rowOff>228600</xdr:rowOff>
    </xdr:from>
    <xdr:to>
      <xdr:col>15</xdr:col>
      <xdr:colOff>152400</xdr:colOff>
      <xdr:row>3</xdr:row>
      <xdr:rowOff>123825</xdr:rowOff>
    </xdr:to>
    <xdr:sp macro="" textlink="">
      <xdr:nvSpPr>
        <xdr:cNvPr id="2337" name="AutoShape 53"/>
        <xdr:cNvSpPr>
          <a:spLocks noChangeArrowheads="1"/>
        </xdr:cNvSpPr>
      </xdr:nvSpPr>
      <xdr:spPr bwMode="auto">
        <a:xfrm>
          <a:off x="5610225" y="99060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209550</xdr:colOff>
      <xdr:row>2</xdr:row>
      <xdr:rowOff>209550</xdr:rowOff>
    </xdr:from>
    <xdr:to>
      <xdr:col>12</xdr:col>
      <xdr:colOff>85725</xdr:colOff>
      <xdr:row>3</xdr:row>
      <xdr:rowOff>104775</xdr:rowOff>
    </xdr:to>
    <xdr:sp macro="" textlink="">
      <xdr:nvSpPr>
        <xdr:cNvPr id="2338" name="AutoShape 54"/>
        <xdr:cNvSpPr>
          <a:spLocks noChangeArrowheads="1"/>
        </xdr:cNvSpPr>
      </xdr:nvSpPr>
      <xdr:spPr bwMode="auto">
        <a:xfrm>
          <a:off x="4400550" y="97155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3</xdr:row>
      <xdr:rowOff>171450</xdr:rowOff>
    </xdr:from>
    <xdr:to>
      <xdr:col>5</xdr:col>
      <xdr:colOff>104775</xdr:colOff>
      <xdr:row>4</xdr:row>
      <xdr:rowOff>66675</xdr:rowOff>
    </xdr:to>
    <xdr:sp macro="" textlink="">
      <xdr:nvSpPr>
        <xdr:cNvPr id="2339" name="AutoShape 55"/>
        <xdr:cNvSpPr>
          <a:spLocks noChangeArrowheads="1"/>
        </xdr:cNvSpPr>
      </xdr:nvSpPr>
      <xdr:spPr bwMode="auto">
        <a:xfrm>
          <a:off x="1752600" y="131445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3</xdr:row>
      <xdr:rowOff>171450</xdr:rowOff>
    </xdr:from>
    <xdr:to>
      <xdr:col>8</xdr:col>
      <xdr:colOff>152400</xdr:colOff>
      <xdr:row>4</xdr:row>
      <xdr:rowOff>66675</xdr:rowOff>
    </xdr:to>
    <xdr:sp macro="" textlink="">
      <xdr:nvSpPr>
        <xdr:cNvPr id="2340" name="AutoShape 56"/>
        <xdr:cNvSpPr>
          <a:spLocks noChangeArrowheads="1"/>
        </xdr:cNvSpPr>
      </xdr:nvSpPr>
      <xdr:spPr bwMode="auto">
        <a:xfrm>
          <a:off x="2943225" y="131445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10</xdr:row>
      <xdr:rowOff>333375</xdr:rowOff>
    </xdr:from>
    <xdr:to>
      <xdr:col>6</xdr:col>
      <xdr:colOff>104775</xdr:colOff>
      <xdr:row>11</xdr:row>
      <xdr:rowOff>228600</xdr:rowOff>
    </xdr:to>
    <xdr:sp macro="" textlink="">
      <xdr:nvSpPr>
        <xdr:cNvPr id="2341" name="AutoShape 57"/>
        <xdr:cNvSpPr>
          <a:spLocks noChangeArrowheads="1"/>
        </xdr:cNvSpPr>
      </xdr:nvSpPr>
      <xdr:spPr bwMode="auto">
        <a:xfrm>
          <a:off x="2133600" y="4143375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10</xdr:row>
      <xdr:rowOff>333375</xdr:rowOff>
    </xdr:from>
    <xdr:to>
      <xdr:col>3</xdr:col>
      <xdr:colOff>104775</xdr:colOff>
      <xdr:row>11</xdr:row>
      <xdr:rowOff>228600</xdr:rowOff>
    </xdr:to>
    <xdr:sp macro="" textlink="">
      <xdr:nvSpPr>
        <xdr:cNvPr id="2342" name="AutoShape 58"/>
        <xdr:cNvSpPr>
          <a:spLocks noChangeArrowheads="1"/>
        </xdr:cNvSpPr>
      </xdr:nvSpPr>
      <xdr:spPr bwMode="auto">
        <a:xfrm>
          <a:off x="990600" y="4143375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180975</xdr:colOff>
      <xdr:row>4</xdr:row>
      <xdr:rowOff>76200</xdr:rowOff>
    </xdr:from>
    <xdr:to>
      <xdr:col>13</xdr:col>
      <xdr:colOff>180975</xdr:colOff>
      <xdr:row>5</xdr:row>
      <xdr:rowOff>76200</xdr:rowOff>
    </xdr:to>
    <xdr:sp macro="" textlink="">
      <xdr:nvSpPr>
        <xdr:cNvPr id="2343" name="Line 59"/>
        <xdr:cNvSpPr>
          <a:spLocks noChangeShapeType="1"/>
        </xdr:cNvSpPr>
      </xdr:nvSpPr>
      <xdr:spPr bwMode="auto">
        <a:xfrm>
          <a:off x="5133975" y="160020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333375</xdr:colOff>
      <xdr:row>4</xdr:row>
      <xdr:rowOff>142875</xdr:rowOff>
    </xdr:from>
    <xdr:to>
      <xdr:col>13</xdr:col>
      <xdr:colOff>104775</xdr:colOff>
      <xdr:row>4</xdr:row>
      <xdr:rowOff>314325</xdr:rowOff>
    </xdr:to>
    <xdr:sp macro="" textlink="">
      <xdr:nvSpPr>
        <xdr:cNvPr id="2344" name="Rectangle 60"/>
        <xdr:cNvSpPr>
          <a:spLocks noChangeArrowheads="1"/>
        </xdr:cNvSpPr>
      </xdr:nvSpPr>
      <xdr:spPr bwMode="auto">
        <a:xfrm>
          <a:off x="4524375" y="1666875"/>
          <a:ext cx="533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276225</xdr:colOff>
      <xdr:row>4</xdr:row>
      <xdr:rowOff>142875</xdr:rowOff>
    </xdr:from>
    <xdr:to>
      <xdr:col>15</xdr:col>
      <xdr:colOff>180975</xdr:colOff>
      <xdr:row>4</xdr:row>
      <xdr:rowOff>314325</xdr:rowOff>
    </xdr:to>
    <xdr:sp macro="" textlink="">
      <xdr:nvSpPr>
        <xdr:cNvPr id="2345" name="Rectangle 63"/>
        <xdr:cNvSpPr>
          <a:spLocks noChangeArrowheads="1"/>
        </xdr:cNvSpPr>
      </xdr:nvSpPr>
      <xdr:spPr bwMode="auto">
        <a:xfrm>
          <a:off x="5229225" y="1666875"/>
          <a:ext cx="6667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6</xdr:row>
      <xdr:rowOff>333375</xdr:rowOff>
    </xdr:from>
    <xdr:to>
      <xdr:col>27</xdr:col>
      <xdr:colOff>76200</xdr:colOff>
      <xdr:row>8</xdr:row>
      <xdr:rowOff>342900</xdr:rowOff>
    </xdr:to>
    <xdr:sp macro="" textlink="">
      <xdr:nvSpPr>
        <xdr:cNvPr id="2346" name="AutoShape 64"/>
        <xdr:cNvSpPr>
          <a:spLocks noChangeArrowheads="1"/>
        </xdr:cNvSpPr>
      </xdr:nvSpPr>
      <xdr:spPr bwMode="auto">
        <a:xfrm rot="3615307">
          <a:off x="9758362" y="2786063"/>
          <a:ext cx="771525" cy="438150"/>
        </a:xfrm>
        <a:prstGeom prst="flowChartMultidocumen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5</xdr:row>
      <xdr:rowOff>76200</xdr:rowOff>
    </xdr:from>
    <xdr:to>
      <xdr:col>13</xdr:col>
      <xdr:colOff>342900</xdr:colOff>
      <xdr:row>5</xdr:row>
      <xdr:rowOff>361950</xdr:rowOff>
    </xdr:to>
    <xdr:sp macro="" textlink="">
      <xdr:nvSpPr>
        <xdr:cNvPr id="2347" name="AutoShape 65"/>
        <xdr:cNvSpPr>
          <a:spLocks noChangeArrowheads="1"/>
        </xdr:cNvSpPr>
      </xdr:nvSpPr>
      <xdr:spPr bwMode="auto">
        <a:xfrm>
          <a:off x="4981575" y="1981200"/>
          <a:ext cx="314325" cy="285750"/>
        </a:xfrm>
        <a:custGeom>
          <a:avLst/>
          <a:gdLst>
            <a:gd name="T0" fmla="*/ 2287049 w 21600"/>
            <a:gd name="T1" fmla="*/ 0 h 21600"/>
            <a:gd name="T2" fmla="*/ 571766 w 21600"/>
            <a:gd name="T3" fmla="*/ 1890117 h 21600"/>
            <a:gd name="T4" fmla="*/ 2287049 w 21600"/>
            <a:gd name="T5" fmla="*/ 945065 h 21600"/>
            <a:gd name="T6" fmla="*/ 4002318 w 21600"/>
            <a:gd name="T7" fmla="*/ 189011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lnTo>
                <a:pt x="5400" y="108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1</xdr:row>
      <xdr:rowOff>295275</xdr:rowOff>
    </xdr:from>
    <xdr:to>
      <xdr:col>13</xdr:col>
      <xdr:colOff>333375</xdr:colOff>
      <xdr:row>2</xdr:row>
      <xdr:rowOff>200025</xdr:rowOff>
    </xdr:to>
    <xdr:sp macro="" textlink="">
      <xdr:nvSpPr>
        <xdr:cNvPr id="2348" name="AutoShape 66"/>
        <xdr:cNvSpPr>
          <a:spLocks noChangeArrowheads="1"/>
        </xdr:cNvSpPr>
      </xdr:nvSpPr>
      <xdr:spPr bwMode="auto">
        <a:xfrm>
          <a:off x="4972050" y="676275"/>
          <a:ext cx="314325" cy="285750"/>
        </a:xfrm>
        <a:custGeom>
          <a:avLst/>
          <a:gdLst>
            <a:gd name="T0" fmla="*/ 2287049 w 21600"/>
            <a:gd name="T1" fmla="*/ 0 h 21600"/>
            <a:gd name="T2" fmla="*/ 571766 w 21600"/>
            <a:gd name="T3" fmla="*/ 1890117 h 21600"/>
            <a:gd name="T4" fmla="*/ 2287049 w 21600"/>
            <a:gd name="T5" fmla="*/ 945065 h 21600"/>
            <a:gd name="T6" fmla="*/ 4002318 w 21600"/>
            <a:gd name="T7" fmla="*/ 1890117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lnTo>
                <a:pt x="5400" y="108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5</xdr:row>
      <xdr:rowOff>152400</xdr:rowOff>
    </xdr:from>
    <xdr:to>
      <xdr:col>7</xdr:col>
      <xdr:colOff>247650</xdr:colOff>
      <xdr:row>7</xdr:row>
      <xdr:rowOff>257175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 rot="10800000">
          <a:off x="2057400" y="2057400"/>
          <a:ext cx="857250" cy="866775"/>
        </a:xfrm>
        <a:custGeom>
          <a:avLst/>
          <a:gdLst>
            <a:gd name="G0" fmla="+- 5400 0 0"/>
            <a:gd name="G1" fmla="+- 21600 0 5400"/>
            <a:gd name="G2" fmla="*/ 5400 1 2"/>
            <a:gd name="G3" fmla="+- 21600 0 G2"/>
            <a:gd name="G4" fmla="+/ 5400 21600 2"/>
            <a:gd name="G5" fmla="+/ G1 0 2"/>
            <a:gd name="G6" fmla="*/ 21600 21600 5400"/>
            <a:gd name="G7" fmla="*/ G6 1 2"/>
            <a:gd name="G8" fmla="+- 21600 0 G7"/>
            <a:gd name="G9" fmla="*/ 21600 1 2"/>
            <a:gd name="G10" fmla="+- 5400 0 G9"/>
            <a:gd name="G11" fmla="?: G10 G8 0"/>
            <a:gd name="G12" fmla="?: G10 G7 21600"/>
            <a:gd name="T0" fmla="*/ 18900 w 21600"/>
            <a:gd name="T1" fmla="*/ 10800 h 21600"/>
            <a:gd name="T2" fmla="*/ 10800 w 21600"/>
            <a:gd name="T3" fmla="*/ 21600 h 21600"/>
            <a:gd name="T4" fmla="*/ 2700 w 21600"/>
            <a:gd name="T5" fmla="*/ 10800 h 21600"/>
            <a:gd name="T6" fmla="*/ 10800 w 21600"/>
            <a:gd name="T7" fmla="*/ 0 h 21600"/>
            <a:gd name="T8" fmla="*/ 4500 w 21600"/>
            <a:gd name="T9" fmla="*/ 4500 h 21600"/>
            <a:gd name="T10" fmla="*/ 17100 w 21600"/>
            <a:gd name="T11" fmla="*/ 171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Armory</a:t>
          </a:r>
        </a:p>
      </xdr:txBody>
    </xdr:sp>
    <xdr:clientData/>
  </xdr:twoCellAnchor>
  <xdr:twoCellAnchor>
    <xdr:from>
      <xdr:col>6</xdr:col>
      <xdr:colOff>104775</xdr:colOff>
      <xdr:row>5</xdr:row>
      <xdr:rowOff>28575</xdr:rowOff>
    </xdr:from>
    <xdr:to>
      <xdr:col>6</xdr:col>
      <xdr:colOff>285750</xdr:colOff>
      <xdr:row>5</xdr:row>
      <xdr:rowOff>161925</xdr:rowOff>
    </xdr:to>
    <xdr:sp macro="" textlink="">
      <xdr:nvSpPr>
        <xdr:cNvPr id="2350" name="Rectangle 68"/>
        <xdr:cNvSpPr>
          <a:spLocks noChangeArrowheads="1"/>
        </xdr:cNvSpPr>
      </xdr:nvSpPr>
      <xdr:spPr bwMode="auto">
        <a:xfrm>
          <a:off x="2390775" y="1933575"/>
          <a:ext cx="1809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238125</xdr:colOff>
      <xdr:row>6</xdr:row>
      <xdr:rowOff>361950</xdr:rowOff>
    </xdr:from>
    <xdr:to>
      <xdr:col>16</xdr:col>
      <xdr:colOff>228600</xdr:colOff>
      <xdr:row>8</xdr:row>
      <xdr:rowOff>9525</xdr:rowOff>
    </xdr:to>
    <xdr:sp macro="" textlink="">
      <xdr:nvSpPr>
        <xdr:cNvPr id="2351" name="AutoShape 69"/>
        <xdr:cNvSpPr>
          <a:spLocks noChangeArrowheads="1"/>
        </xdr:cNvSpPr>
      </xdr:nvSpPr>
      <xdr:spPr bwMode="auto">
        <a:xfrm>
          <a:off x="5953125" y="2647950"/>
          <a:ext cx="371475" cy="409575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180975</xdr:colOff>
      <xdr:row>7</xdr:row>
      <xdr:rowOff>142875</xdr:rowOff>
    </xdr:from>
    <xdr:to>
      <xdr:col>15</xdr:col>
      <xdr:colOff>323850</xdr:colOff>
      <xdr:row>7</xdr:row>
      <xdr:rowOff>238125</xdr:rowOff>
    </xdr:to>
    <xdr:sp macro="" textlink="">
      <xdr:nvSpPr>
        <xdr:cNvPr id="2352" name="Rectangle 70"/>
        <xdr:cNvSpPr>
          <a:spLocks noChangeArrowheads="1"/>
        </xdr:cNvSpPr>
      </xdr:nvSpPr>
      <xdr:spPr bwMode="auto">
        <a:xfrm>
          <a:off x="5895975" y="2809875"/>
          <a:ext cx="1428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10</xdr:row>
      <xdr:rowOff>133350</xdr:rowOff>
    </xdr:from>
    <xdr:to>
      <xdr:col>8</xdr:col>
      <xdr:colOff>123825</xdr:colOff>
      <xdr:row>11</xdr:row>
      <xdr:rowOff>85725</xdr:rowOff>
    </xdr:to>
    <xdr:sp macro="" textlink="">
      <xdr:nvSpPr>
        <xdr:cNvPr id="2353" name="AutoShape 71"/>
        <xdr:cNvSpPr>
          <a:spLocks noChangeArrowheads="1"/>
        </xdr:cNvSpPr>
      </xdr:nvSpPr>
      <xdr:spPr bwMode="auto">
        <a:xfrm>
          <a:off x="2895600" y="3943350"/>
          <a:ext cx="276225" cy="333375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171450</xdr:colOff>
      <xdr:row>10</xdr:row>
      <xdr:rowOff>257175</xdr:rowOff>
    </xdr:from>
    <xdr:to>
      <xdr:col>7</xdr:col>
      <xdr:colOff>314325</xdr:colOff>
      <xdr:row>10</xdr:row>
      <xdr:rowOff>352425</xdr:rowOff>
    </xdr:to>
    <xdr:sp macro="" textlink="">
      <xdr:nvSpPr>
        <xdr:cNvPr id="2354" name="Rectangle 72"/>
        <xdr:cNvSpPr>
          <a:spLocks noChangeArrowheads="1"/>
        </xdr:cNvSpPr>
      </xdr:nvSpPr>
      <xdr:spPr bwMode="auto">
        <a:xfrm>
          <a:off x="2838450" y="4067175"/>
          <a:ext cx="1428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333375</xdr:colOff>
      <xdr:row>4</xdr:row>
      <xdr:rowOff>123825</xdr:rowOff>
    </xdr:from>
    <xdr:to>
      <xdr:col>12</xdr:col>
      <xdr:colOff>47625</xdr:colOff>
      <xdr:row>4</xdr:row>
      <xdr:rowOff>361950</xdr:rowOff>
    </xdr:to>
    <xdr:sp macro="" textlink="">
      <xdr:nvSpPr>
        <xdr:cNvPr id="2355" name="AutoShape 73"/>
        <xdr:cNvSpPr>
          <a:spLocks noChangeArrowheads="1"/>
        </xdr:cNvSpPr>
      </xdr:nvSpPr>
      <xdr:spPr bwMode="auto">
        <a:xfrm rot="-5400000">
          <a:off x="4452937" y="1719263"/>
          <a:ext cx="238125" cy="95250"/>
        </a:xfrm>
        <a:prstGeom prst="ribbon2">
          <a:avLst>
            <a:gd name="adj1" fmla="val 12500"/>
            <a:gd name="adj2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333375</xdr:colOff>
      <xdr:row>7</xdr:row>
      <xdr:rowOff>47625</xdr:rowOff>
    </xdr:from>
    <xdr:to>
      <xdr:col>26</xdr:col>
      <xdr:colOff>371475</xdr:colOff>
      <xdr:row>8</xdr:row>
      <xdr:rowOff>276225</xdr:rowOff>
    </xdr:to>
    <xdr:sp macro="" textlink="">
      <xdr:nvSpPr>
        <xdr:cNvPr id="2356" name="AutoShape 76"/>
        <xdr:cNvSpPr>
          <a:spLocks noChangeArrowheads="1"/>
        </xdr:cNvSpPr>
      </xdr:nvSpPr>
      <xdr:spPr bwMode="auto">
        <a:xfrm rot="3900316">
          <a:off x="9763125" y="2809875"/>
          <a:ext cx="609600" cy="4191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323850</xdr:colOff>
      <xdr:row>12</xdr:row>
      <xdr:rowOff>276225</xdr:rowOff>
    </xdr:from>
    <xdr:to>
      <xdr:col>32</xdr:col>
      <xdr:colOff>361950</xdr:colOff>
      <xdr:row>14</xdr:row>
      <xdr:rowOff>304800</xdr:rowOff>
    </xdr:to>
    <xdr:sp macro="" textlink="">
      <xdr:nvSpPr>
        <xdr:cNvPr id="2125" name="Rectangle 77"/>
        <xdr:cNvSpPr>
          <a:spLocks noChangeArrowheads="1"/>
        </xdr:cNvSpPr>
      </xdr:nvSpPr>
      <xdr:spPr bwMode="auto">
        <a:xfrm>
          <a:off x="12134850" y="4848225"/>
          <a:ext cx="41910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Gate-house</a:t>
          </a:r>
        </a:p>
      </xdr:txBody>
    </xdr:sp>
    <xdr:clientData/>
  </xdr:twoCellAnchor>
  <xdr:twoCellAnchor>
    <xdr:from>
      <xdr:col>31</xdr:col>
      <xdr:colOff>38100</xdr:colOff>
      <xdr:row>12</xdr:row>
      <xdr:rowOff>0</xdr:rowOff>
    </xdr:from>
    <xdr:to>
      <xdr:col>31</xdr:col>
      <xdr:colOff>314325</xdr:colOff>
      <xdr:row>14</xdr:row>
      <xdr:rowOff>228600</xdr:rowOff>
    </xdr:to>
    <xdr:sp macro="" textlink="">
      <xdr:nvSpPr>
        <xdr:cNvPr id="2358" name="AutoShape 78"/>
        <xdr:cNvSpPr>
          <a:spLocks noChangeArrowheads="1"/>
        </xdr:cNvSpPr>
      </xdr:nvSpPr>
      <xdr:spPr bwMode="auto">
        <a:xfrm>
          <a:off x="11849100" y="4572000"/>
          <a:ext cx="276225" cy="990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57150</xdr:colOff>
      <xdr:row>14</xdr:row>
      <xdr:rowOff>190500</xdr:rowOff>
    </xdr:from>
    <xdr:to>
      <xdr:col>31</xdr:col>
      <xdr:colOff>314325</xdr:colOff>
      <xdr:row>15</xdr:row>
      <xdr:rowOff>85725</xdr:rowOff>
    </xdr:to>
    <xdr:sp macro="" textlink="">
      <xdr:nvSpPr>
        <xdr:cNvPr id="2359" name="AutoShape 81"/>
        <xdr:cNvSpPr>
          <a:spLocks noChangeArrowheads="1"/>
        </xdr:cNvSpPr>
      </xdr:nvSpPr>
      <xdr:spPr bwMode="auto">
        <a:xfrm>
          <a:off x="11868150" y="552450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371475</xdr:colOff>
      <xdr:row>11</xdr:row>
      <xdr:rowOff>66675</xdr:rowOff>
    </xdr:from>
    <xdr:to>
      <xdr:col>38</xdr:col>
      <xdr:colOff>142875</xdr:colOff>
      <xdr:row>13</xdr:row>
      <xdr:rowOff>295275</xdr:rowOff>
    </xdr:to>
    <xdr:sp macro="" textlink="">
      <xdr:nvSpPr>
        <xdr:cNvPr id="2131" name="Rectangle 83"/>
        <xdr:cNvSpPr>
          <a:spLocks noChangeArrowheads="1"/>
        </xdr:cNvSpPr>
      </xdr:nvSpPr>
      <xdr:spPr bwMode="auto">
        <a:xfrm>
          <a:off x="14087475" y="4257675"/>
          <a:ext cx="53340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Barb-ican</a:t>
          </a:r>
        </a:p>
      </xdr:txBody>
    </xdr:sp>
    <xdr:clientData/>
  </xdr:twoCellAnchor>
  <xdr:twoCellAnchor>
    <xdr:from>
      <xdr:col>36</xdr:col>
      <xdr:colOff>180975</xdr:colOff>
      <xdr:row>13</xdr:row>
      <xdr:rowOff>190500</xdr:rowOff>
    </xdr:from>
    <xdr:to>
      <xdr:col>37</xdr:col>
      <xdr:colOff>57150</xdr:colOff>
      <xdr:row>14</xdr:row>
      <xdr:rowOff>85725</xdr:rowOff>
    </xdr:to>
    <xdr:sp macro="" textlink="">
      <xdr:nvSpPr>
        <xdr:cNvPr id="2361" name="AutoShape 84"/>
        <xdr:cNvSpPr>
          <a:spLocks noChangeArrowheads="1"/>
        </xdr:cNvSpPr>
      </xdr:nvSpPr>
      <xdr:spPr bwMode="auto">
        <a:xfrm>
          <a:off x="13896975" y="5143500"/>
          <a:ext cx="257175" cy="2762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342900</xdr:colOff>
      <xdr:row>13</xdr:row>
      <xdr:rowOff>47625</xdr:rowOff>
    </xdr:from>
    <xdr:to>
      <xdr:col>36</xdr:col>
      <xdr:colOff>333375</xdr:colOff>
      <xdr:row>13</xdr:row>
      <xdr:rowOff>76200</xdr:rowOff>
    </xdr:to>
    <xdr:sp macro="" textlink="">
      <xdr:nvSpPr>
        <xdr:cNvPr id="2362" name="Line 85"/>
        <xdr:cNvSpPr>
          <a:spLocks noChangeShapeType="1"/>
        </xdr:cNvSpPr>
      </xdr:nvSpPr>
      <xdr:spPr bwMode="auto">
        <a:xfrm flipV="1">
          <a:off x="12915900" y="5000625"/>
          <a:ext cx="1133475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10</xdr:row>
      <xdr:rowOff>371475</xdr:rowOff>
    </xdr:from>
    <xdr:to>
      <xdr:col>34</xdr:col>
      <xdr:colOff>323850</xdr:colOff>
      <xdr:row>11</xdr:row>
      <xdr:rowOff>352425</xdr:rowOff>
    </xdr:to>
    <xdr:sp macro="" textlink="">
      <xdr:nvSpPr>
        <xdr:cNvPr id="2135" name="AutoShape 87"/>
        <xdr:cNvSpPr>
          <a:spLocks noChangeArrowheads="1"/>
        </xdr:cNvSpPr>
      </xdr:nvSpPr>
      <xdr:spPr bwMode="auto">
        <a:xfrm>
          <a:off x="11449050" y="4181475"/>
          <a:ext cx="1828800" cy="361950"/>
        </a:xfrm>
        <a:prstGeom prst="doubleWave">
          <a:avLst>
            <a:gd name="adj1" fmla="val 6500"/>
            <a:gd name="adj2" fmla="val 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Fissure</a:t>
          </a:r>
        </a:p>
      </xdr:txBody>
    </xdr:sp>
    <xdr:clientData/>
  </xdr:twoCellAnchor>
  <xdr:twoCellAnchor>
    <xdr:from>
      <xdr:col>31</xdr:col>
      <xdr:colOff>314325</xdr:colOff>
      <xdr:row>10</xdr:row>
      <xdr:rowOff>104775</xdr:rowOff>
    </xdr:from>
    <xdr:to>
      <xdr:col>33</xdr:col>
      <xdr:colOff>19050</xdr:colOff>
      <xdr:row>12</xdr:row>
      <xdr:rowOff>247650</xdr:rowOff>
    </xdr:to>
    <xdr:sp macro="" textlink="">
      <xdr:nvSpPr>
        <xdr:cNvPr id="2364" name="AutoShape 88"/>
        <xdr:cNvSpPr>
          <a:spLocks noChangeArrowheads="1"/>
        </xdr:cNvSpPr>
      </xdr:nvSpPr>
      <xdr:spPr bwMode="auto">
        <a:xfrm rot="-5400000">
          <a:off x="11906250" y="4133850"/>
          <a:ext cx="904875" cy="466725"/>
        </a:xfrm>
        <a:custGeom>
          <a:avLst/>
          <a:gdLst>
            <a:gd name="T0" fmla="*/ 28430502 w 21600"/>
            <a:gd name="T1" fmla="*/ 0 h 21600"/>
            <a:gd name="T2" fmla="*/ 0 w 21600"/>
            <a:gd name="T3" fmla="*/ 5042423 h 21600"/>
            <a:gd name="T4" fmla="*/ 28430502 w 21600"/>
            <a:gd name="T5" fmla="*/ 10084825 h 21600"/>
            <a:gd name="T6" fmla="*/ 37907350 w 21600"/>
            <a:gd name="T7" fmla="*/ 5042423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38100</xdr:colOff>
      <xdr:row>3</xdr:row>
      <xdr:rowOff>66675</xdr:rowOff>
    </xdr:from>
    <xdr:to>
      <xdr:col>32</xdr:col>
      <xdr:colOff>333375</xdr:colOff>
      <xdr:row>10</xdr:row>
      <xdr:rowOff>352425</xdr:rowOff>
    </xdr:to>
    <xdr:sp macro="" textlink="">
      <xdr:nvSpPr>
        <xdr:cNvPr id="2365" name="AutoShape 89"/>
        <xdr:cNvSpPr>
          <a:spLocks noChangeArrowheads="1"/>
        </xdr:cNvSpPr>
      </xdr:nvSpPr>
      <xdr:spPr bwMode="auto">
        <a:xfrm rot="-5400000">
          <a:off x="10901363" y="2538412"/>
          <a:ext cx="2952750" cy="295275"/>
        </a:xfrm>
        <a:prstGeom prst="doubleWave">
          <a:avLst>
            <a:gd name="adj1" fmla="val 6500"/>
            <a:gd name="adj2" fmla="val 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95250</xdr:colOff>
      <xdr:row>14</xdr:row>
      <xdr:rowOff>19050</xdr:rowOff>
    </xdr:from>
    <xdr:to>
      <xdr:col>33</xdr:col>
      <xdr:colOff>123825</xdr:colOff>
      <xdr:row>15</xdr:row>
      <xdr:rowOff>104775</xdr:rowOff>
    </xdr:to>
    <xdr:sp macro="" textlink="">
      <xdr:nvSpPr>
        <xdr:cNvPr id="2366" name="AutoShape 90"/>
        <xdr:cNvSpPr>
          <a:spLocks noChangeArrowheads="1"/>
        </xdr:cNvSpPr>
      </xdr:nvSpPr>
      <xdr:spPr bwMode="auto">
        <a:xfrm rot="8688011" flipH="1">
          <a:off x="12287250" y="5353050"/>
          <a:ext cx="409575" cy="466725"/>
        </a:xfrm>
        <a:custGeom>
          <a:avLst/>
          <a:gdLst>
            <a:gd name="T0" fmla="*/ 3883150 w 21600"/>
            <a:gd name="T1" fmla="*/ 0 h 21600"/>
            <a:gd name="T2" fmla="*/ 970788 w 21600"/>
            <a:gd name="T3" fmla="*/ 5042423 h 21600"/>
            <a:gd name="T4" fmla="*/ 3883150 w 21600"/>
            <a:gd name="T5" fmla="*/ 2521201 h 21600"/>
            <a:gd name="T6" fmla="*/ 6795494 w 21600"/>
            <a:gd name="T7" fmla="*/ 5042423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lnTo>
                <a:pt x="5400" y="108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66675</xdr:colOff>
      <xdr:row>4</xdr:row>
      <xdr:rowOff>9525</xdr:rowOff>
    </xdr:from>
    <xdr:to>
      <xdr:col>16</xdr:col>
      <xdr:colOff>123825</xdr:colOff>
      <xdr:row>5</xdr:row>
      <xdr:rowOff>57150</xdr:rowOff>
    </xdr:to>
    <xdr:sp macro="" textlink="">
      <xdr:nvSpPr>
        <xdr:cNvPr id="2367" name="AutoShape 92"/>
        <xdr:cNvSpPr>
          <a:spLocks noChangeArrowheads="1"/>
        </xdr:cNvSpPr>
      </xdr:nvSpPr>
      <xdr:spPr bwMode="auto">
        <a:xfrm>
          <a:off x="5781675" y="1533525"/>
          <a:ext cx="438150" cy="428625"/>
        </a:xfrm>
        <a:prstGeom prst="irregularSeal2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28575</xdr:colOff>
      <xdr:row>1</xdr:row>
      <xdr:rowOff>133350</xdr:rowOff>
    </xdr:from>
    <xdr:to>
      <xdr:col>28</xdr:col>
      <xdr:colOff>85725</xdr:colOff>
      <xdr:row>4</xdr:row>
      <xdr:rowOff>314325</xdr:rowOff>
    </xdr:to>
    <xdr:sp macro="" textlink="">
      <xdr:nvSpPr>
        <xdr:cNvPr id="2368" name="Line 93"/>
        <xdr:cNvSpPr>
          <a:spLocks noChangeShapeType="1"/>
        </xdr:cNvSpPr>
      </xdr:nvSpPr>
      <xdr:spPr bwMode="auto">
        <a:xfrm flipV="1">
          <a:off x="9172575" y="514350"/>
          <a:ext cx="15811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257175</xdr:colOff>
      <xdr:row>6</xdr:row>
      <xdr:rowOff>314325</xdr:rowOff>
    </xdr:from>
    <xdr:to>
      <xdr:col>26</xdr:col>
      <xdr:colOff>314325</xdr:colOff>
      <xdr:row>7</xdr:row>
      <xdr:rowOff>361950</xdr:rowOff>
    </xdr:to>
    <xdr:sp macro="" textlink="">
      <xdr:nvSpPr>
        <xdr:cNvPr id="2369" name="AutoShape 94"/>
        <xdr:cNvSpPr>
          <a:spLocks noChangeArrowheads="1"/>
        </xdr:cNvSpPr>
      </xdr:nvSpPr>
      <xdr:spPr bwMode="auto">
        <a:xfrm>
          <a:off x="9782175" y="2600325"/>
          <a:ext cx="438150" cy="428625"/>
        </a:xfrm>
        <a:prstGeom prst="irregularSeal2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10</xdr:row>
      <xdr:rowOff>371475</xdr:rowOff>
    </xdr:from>
    <xdr:to>
      <xdr:col>16</xdr:col>
      <xdr:colOff>57150</xdr:colOff>
      <xdr:row>15</xdr:row>
      <xdr:rowOff>257175</xdr:rowOff>
    </xdr:to>
    <xdr:sp macro="" textlink="">
      <xdr:nvSpPr>
        <xdr:cNvPr id="2370" name="Line 95"/>
        <xdr:cNvSpPr>
          <a:spLocks noChangeShapeType="1"/>
        </xdr:cNvSpPr>
      </xdr:nvSpPr>
      <xdr:spPr bwMode="auto">
        <a:xfrm flipH="1">
          <a:off x="6105525" y="4181475"/>
          <a:ext cx="47625" cy="179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15</xdr:row>
      <xdr:rowOff>361950</xdr:rowOff>
    </xdr:from>
    <xdr:to>
      <xdr:col>16</xdr:col>
      <xdr:colOff>152400</xdr:colOff>
      <xdr:row>16</xdr:row>
      <xdr:rowOff>371475</xdr:rowOff>
    </xdr:to>
    <xdr:sp macro="" textlink="">
      <xdr:nvSpPr>
        <xdr:cNvPr id="2371" name="AutoShape 96"/>
        <xdr:cNvSpPr>
          <a:spLocks noChangeArrowheads="1"/>
        </xdr:cNvSpPr>
      </xdr:nvSpPr>
      <xdr:spPr bwMode="auto">
        <a:xfrm>
          <a:off x="5876925" y="6076950"/>
          <a:ext cx="371475" cy="390525"/>
        </a:xfrm>
        <a:prstGeom prst="flowChartSummingJunction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104775</xdr:colOff>
      <xdr:row>15</xdr:row>
      <xdr:rowOff>28575</xdr:rowOff>
    </xdr:from>
    <xdr:to>
      <xdr:col>15</xdr:col>
      <xdr:colOff>333375</xdr:colOff>
      <xdr:row>15</xdr:row>
      <xdr:rowOff>247650</xdr:rowOff>
    </xdr:to>
    <xdr:sp macro="" textlink="">
      <xdr:nvSpPr>
        <xdr:cNvPr id="2372" name="AutoShape 97"/>
        <xdr:cNvSpPr>
          <a:spLocks noChangeArrowheads="1"/>
        </xdr:cNvSpPr>
      </xdr:nvSpPr>
      <xdr:spPr bwMode="auto">
        <a:xfrm rot="1930273">
          <a:off x="5057775" y="5743575"/>
          <a:ext cx="990600" cy="219075"/>
        </a:xfrm>
        <a:prstGeom prst="wave">
          <a:avLst>
            <a:gd name="adj1" fmla="val 13005"/>
            <a:gd name="adj2" fmla="val 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13</xdr:row>
      <xdr:rowOff>104775</xdr:rowOff>
    </xdr:from>
    <xdr:to>
      <xdr:col>13</xdr:col>
      <xdr:colOff>276225</xdr:colOff>
      <xdr:row>15</xdr:row>
      <xdr:rowOff>104775</xdr:rowOff>
    </xdr:to>
    <xdr:sp macro="" textlink="">
      <xdr:nvSpPr>
        <xdr:cNvPr id="2147" name="AutoShape 99"/>
        <xdr:cNvSpPr>
          <a:spLocks noChangeArrowheads="1"/>
        </xdr:cNvSpPr>
      </xdr:nvSpPr>
      <xdr:spPr bwMode="auto">
        <a:xfrm>
          <a:off x="4286250" y="5057775"/>
          <a:ext cx="942975" cy="762000"/>
        </a:xfrm>
        <a:prstGeom prst="hexagon">
          <a:avLst>
            <a:gd name="adj" fmla="val 30938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Library</a:t>
          </a:r>
        </a:p>
      </xdr:txBody>
    </xdr:sp>
    <xdr:clientData/>
  </xdr:twoCellAnchor>
  <xdr:twoCellAnchor>
    <xdr:from>
      <xdr:col>32</xdr:col>
      <xdr:colOff>314325</xdr:colOff>
      <xdr:row>5</xdr:row>
      <xdr:rowOff>0</xdr:rowOff>
    </xdr:from>
    <xdr:to>
      <xdr:col>36</xdr:col>
      <xdr:colOff>95250</xdr:colOff>
      <xdr:row>6</xdr:row>
      <xdr:rowOff>114300</xdr:rowOff>
    </xdr:to>
    <xdr:sp macro="" textlink="">
      <xdr:nvSpPr>
        <xdr:cNvPr id="2148" name="AutoShape 100"/>
        <xdr:cNvSpPr>
          <a:spLocks noChangeArrowheads="1"/>
        </xdr:cNvSpPr>
      </xdr:nvSpPr>
      <xdr:spPr bwMode="auto">
        <a:xfrm>
          <a:off x="12506325" y="1905000"/>
          <a:ext cx="1304925" cy="495300"/>
        </a:xfrm>
        <a:prstGeom prst="octagon">
          <a:avLst>
            <a:gd name="adj" fmla="val 292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Barracks</a:t>
          </a:r>
        </a:p>
      </xdr:txBody>
    </xdr:sp>
    <xdr:clientData/>
  </xdr:twoCellAnchor>
  <xdr:twoCellAnchor>
    <xdr:from>
      <xdr:col>31</xdr:col>
      <xdr:colOff>361950</xdr:colOff>
      <xdr:row>14</xdr:row>
      <xdr:rowOff>314325</xdr:rowOff>
    </xdr:from>
    <xdr:to>
      <xdr:col>32</xdr:col>
      <xdr:colOff>276225</xdr:colOff>
      <xdr:row>17</xdr:row>
      <xdr:rowOff>257175</xdr:rowOff>
    </xdr:to>
    <xdr:sp macro="" textlink="">
      <xdr:nvSpPr>
        <xdr:cNvPr id="2375" name="AutoShape 101"/>
        <xdr:cNvSpPr>
          <a:spLocks noChangeArrowheads="1"/>
        </xdr:cNvSpPr>
      </xdr:nvSpPr>
      <xdr:spPr bwMode="auto">
        <a:xfrm rot="-5400000">
          <a:off x="11777663" y="6043612"/>
          <a:ext cx="1085850" cy="295275"/>
        </a:xfrm>
        <a:prstGeom prst="doubleWave">
          <a:avLst>
            <a:gd name="adj1" fmla="val 6500"/>
            <a:gd name="adj2" fmla="val 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361950</xdr:colOff>
      <xdr:row>12</xdr:row>
      <xdr:rowOff>19050</xdr:rowOff>
    </xdr:from>
    <xdr:to>
      <xdr:col>33</xdr:col>
      <xdr:colOff>257175</xdr:colOff>
      <xdr:row>14</xdr:row>
      <xdr:rowOff>247650</xdr:rowOff>
    </xdr:to>
    <xdr:sp macro="" textlink="">
      <xdr:nvSpPr>
        <xdr:cNvPr id="2376" name="AutoShape 102"/>
        <xdr:cNvSpPr>
          <a:spLocks noChangeArrowheads="1"/>
        </xdr:cNvSpPr>
      </xdr:nvSpPr>
      <xdr:spPr bwMode="auto">
        <a:xfrm>
          <a:off x="12553950" y="4591050"/>
          <a:ext cx="276225" cy="990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323850</xdr:colOff>
      <xdr:row>15</xdr:row>
      <xdr:rowOff>76200</xdr:rowOff>
    </xdr:from>
    <xdr:to>
      <xdr:col>32</xdr:col>
      <xdr:colOff>333375</xdr:colOff>
      <xdr:row>16</xdr:row>
      <xdr:rowOff>9525</xdr:rowOff>
    </xdr:to>
    <xdr:sp macro="" textlink="">
      <xdr:nvSpPr>
        <xdr:cNvPr id="2377" name="AutoShape 107"/>
        <xdr:cNvSpPr>
          <a:spLocks noChangeArrowheads="1"/>
        </xdr:cNvSpPr>
      </xdr:nvSpPr>
      <xdr:spPr bwMode="auto">
        <a:xfrm>
          <a:off x="12134850" y="5791200"/>
          <a:ext cx="390525" cy="314325"/>
        </a:xfrm>
        <a:custGeom>
          <a:avLst/>
          <a:gdLst>
            <a:gd name="T0" fmla="*/ 3530328 w 21600"/>
            <a:gd name="T1" fmla="*/ 0 h 21600"/>
            <a:gd name="T2" fmla="*/ 882587 w 21600"/>
            <a:gd name="T3" fmla="*/ 2287049 h 21600"/>
            <a:gd name="T4" fmla="*/ 3530328 w 21600"/>
            <a:gd name="T5" fmla="*/ 1143517 h 21600"/>
            <a:gd name="T6" fmla="*/ 6178051 w 21600"/>
            <a:gd name="T7" fmla="*/ 2287049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0 h 21600"/>
            <a:gd name="T14" fmla="*/ 21600 w 21600"/>
            <a:gd name="T15" fmla="*/ 7713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5400" y="10800"/>
              </a:moveTo>
              <a:cubicBezTo>
                <a:pt x="5400" y="7817"/>
                <a:pt x="7817" y="5400"/>
                <a:pt x="10800" y="5400"/>
              </a:cubicBezTo>
              <a:cubicBezTo>
                <a:pt x="13782" y="5399"/>
                <a:pt x="16199" y="7817"/>
                <a:pt x="16200" y="10799"/>
              </a:cubicBezTo>
              <a:lnTo>
                <a:pt x="21600" y="10800"/>
              </a:lnTo>
              <a:cubicBezTo>
                <a:pt x="21600" y="4835"/>
                <a:pt x="16764" y="0"/>
                <a:pt x="10800" y="0"/>
              </a:cubicBezTo>
              <a:cubicBezTo>
                <a:pt x="4835" y="0"/>
                <a:pt x="0" y="4835"/>
                <a:pt x="0" y="10800"/>
              </a:cubicBezTo>
              <a:lnTo>
                <a:pt x="5400" y="108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15</xdr:row>
      <xdr:rowOff>152400</xdr:rowOff>
    </xdr:from>
    <xdr:to>
      <xdr:col>32</xdr:col>
      <xdr:colOff>28575</xdr:colOff>
      <xdr:row>15</xdr:row>
      <xdr:rowOff>238125</xdr:rowOff>
    </xdr:to>
    <xdr:sp macro="" textlink="">
      <xdr:nvSpPr>
        <xdr:cNvPr id="2378" name="Rectangle 108"/>
        <xdr:cNvSpPr>
          <a:spLocks noChangeArrowheads="1"/>
        </xdr:cNvSpPr>
      </xdr:nvSpPr>
      <xdr:spPr bwMode="auto">
        <a:xfrm>
          <a:off x="12144375" y="5867400"/>
          <a:ext cx="7620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152400</xdr:colOff>
      <xdr:row>15</xdr:row>
      <xdr:rowOff>85725</xdr:rowOff>
    </xdr:from>
    <xdr:to>
      <xdr:col>32</xdr:col>
      <xdr:colOff>228600</xdr:colOff>
      <xdr:row>15</xdr:row>
      <xdr:rowOff>171450</xdr:rowOff>
    </xdr:to>
    <xdr:sp macro="" textlink="">
      <xdr:nvSpPr>
        <xdr:cNvPr id="2379" name="Rectangle 109"/>
        <xdr:cNvSpPr>
          <a:spLocks noChangeArrowheads="1"/>
        </xdr:cNvSpPr>
      </xdr:nvSpPr>
      <xdr:spPr bwMode="auto">
        <a:xfrm>
          <a:off x="12344400" y="5800725"/>
          <a:ext cx="7620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38100</xdr:colOff>
      <xdr:row>15</xdr:row>
      <xdr:rowOff>85725</xdr:rowOff>
    </xdr:from>
    <xdr:to>
      <xdr:col>32</xdr:col>
      <xdr:colOff>114300</xdr:colOff>
      <xdr:row>15</xdr:row>
      <xdr:rowOff>171450</xdr:rowOff>
    </xdr:to>
    <xdr:sp macro="" textlink="">
      <xdr:nvSpPr>
        <xdr:cNvPr id="2380" name="Rectangle 110"/>
        <xdr:cNvSpPr>
          <a:spLocks noChangeArrowheads="1"/>
        </xdr:cNvSpPr>
      </xdr:nvSpPr>
      <xdr:spPr bwMode="auto">
        <a:xfrm>
          <a:off x="12230100" y="5800725"/>
          <a:ext cx="7620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257175</xdr:colOff>
      <xdr:row>15</xdr:row>
      <xdr:rowOff>161925</xdr:rowOff>
    </xdr:from>
    <xdr:to>
      <xdr:col>32</xdr:col>
      <xdr:colOff>333375</xdr:colOff>
      <xdr:row>15</xdr:row>
      <xdr:rowOff>247650</xdr:rowOff>
    </xdr:to>
    <xdr:sp macro="" textlink="">
      <xdr:nvSpPr>
        <xdr:cNvPr id="2381" name="Rectangle 111"/>
        <xdr:cNvSpPr>
          <a:spLocks noChangeArrowheads="1"/>
        </xdr:cNvSpPr>
      </xdr:nvSpPr>
      <xdr:spPr bwMode="auto">
        <a:xfrm>
          <a:off x="12449175" y="5876925"/>
          <a:ext cx="7620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238125</xdr:colOff>
      <xdr:row>4</xdr:row>
      <xdr:rowOff>95250</xdr:rowOff>
    </xdr:from>
    <xdr:to>
      <xdr:col>31</xdr:col>
      <xdr:colOff>304800</xdr:colOff>
      <xdr:row>7</xdr:row>
      <xdr:rowOff>266700</xdr:rowOff>
    </xdr:to>
    <xdr:sp macro="" textlink="">
      <xdr:nvSpPr>
        <xdr:cNvPr id="2382" name="Line 130"/>
        <xdr:cNvSpPr>
          <a:spLocks noChangeShapeType="1"/>
        </xdr:cNvSpPr>
      </xdr:nvSpPr>
      <xdr:spPr bwMode="auto">
        <a:xfrm flipV="1">
          <a:off x="10525125" y="1619250"/>
          <a:ext cx="159067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workbookViewId="0"/>
  </sheetViews>
  <sheetFormatPr defaultColWidth="8" defaultRowHeight="15.75"/>
  <cols>
    <col min="1" max="1" width="27.5" style="7" bestFit="1" customWidth="1"/>
    <col min="2" max="2" width="6.375" style="7" bestFit="1" customWidth="1"/>
    <col min="3" max="3" width="11.75" style="7" customWidth="1"/>
    <col min="4" max="4" width="15.625" style="7" bestFit="1" customWidth="1"/>
    <col min="5" max="5" width="17" style="7" customWidth="1"/>
    <col min="6" max="7" width="10.875" style="7" customWidth="1"/>
    <col min="8" max="16384" width="8" style="7"/>
  </cols>
  <sheetData>
    <row r="1" spans="1:9" ht="29.25" thickTop="1" thickBot="1">
      <c r="A1" s="1" t="s">
        <v>63</v>
      </c>
      <c r="B1" s="2" t="s">
        <v>81</v>
      </c>
      <c r="C1" s="3"/>
      <c r="D1" s="4"/>
      <c r="E1" s="5"/>
      <c r="F1" s="4"/>
      <c r="G1" s="6"/>
    </row>
    <row r="2" spans="1:9" ht="16.5" thickTop="1">
      <c r="A2" s="8" t="s">
        <v>40</v>
      </c>
      <c r="B2" s="9">
        <v>0.1</v>
      </c>
      <c r="C2" s="125" t="s">
        <v>0</v>
      </c>
      <c r="D2" s="10" t="s">
        <v>60</v>
      </c>
      <c r="F2" s="76"/>
      <c r="I2" s="75"/>
    </row>
    <row r="3" spans="1:9">
      <c r="A3" s="8" t="s">
        <v>58</v>
      </c>
      <c r="B3" s="9">
        <v>0</v>
      </c>
      <c r="C3" s="126"/>
      <c r="D3" s="11" t="s">
        <v>61</v>
      </c>
      <c r="F3" s="76"/>
      <c r="I3" s="75"/>
    </row>
    <row r="4" spans="1:9" ht="16.5" thickBot="1">
      <c r="A4" s="8" t="s">
        <v>62</v>
      </c>
      <c r="B4" s="9">
        <v>0.01</v>
      </c>
      <c r="C4" s="127"/>
      <c r="D4" s="12" t="s">
        <v>64</v>
      </c>
      <c r="F4" s="76"/>
    </row>
    <row r="5" spans="1:9">
      <c r="A5" s="8" t="s">
        <v>59</v>
      </c>
      <c r="B5" s="9">
        <v>0</v>
      </c>
      <c r="C5" s="8" t="s">
        <v>2</v>
      </c>
      <c r="D5" s="7">
        <f>+B33</f>
        <v>19.5</v>
      </c>
      <c r="E5" s="7" t="s">
        <v>3</v>
      </c>
      <c r="F5" s="76"/>
    </row>
    <row r="6" spans="1:9">
      <c r="A6" s="8" t="s">
        <v>1</v>
      </c>
      <c r="B6" s="9"/>
      <c r="C6" s="13"/>
      <c r="D6" s="7">
        <f>+D5*20*20</f>
        <v>7800</v>
      </c>
      <c r="E6" s="7" t="s">
        <v>4</v>
      </c>
      <c r="F6" s="76"/>
    </row>
    <row r="7" spans="1:9">
      <c r="A7" s="8" t="s">
        <v>41</v>
      </c>
      <c r="B7" s="9">
        <v>-0.05</v>
      </c>
      <c r="C7" s="8" t="s">
        <v>5</v>
      </c>
      <c r="D7" s="39">
        <f>+C54</f>
        <v>30388.16</v>
      </c>
      <c r="E7" s="7" t="s">
        <v>6</v>
      </c>
    </row>
    <row r="8" spans="1:9">
      <c r="A8" s="8" t="s">
        <v>65</v>
      </c>
      <c r="B8" s="9">
        <v>0.05</v>
      </c>
      <c r="C8" s="8" t="s">
        <v>8</v>
      </c>
    </row>
    <row r="9" spans="1:9">
      <c r="A9" s="8" t="s">
        <v>42</v>
      </c>
      <c r="B9" s="9">
        <v>-0.09</v>
      </c>
      <c r="C9" s="8" t="s">
        <v>10</v>
      </c>
      <c r="D9" s="7">
        <f>+B65-D10</f>
        <v>14</v>
      </c>
    </row>
    <row r="10" spans="1:9">
      <c r="A10" s="8" t="s">
        <v>7</v>
      </c>
      <c r="B10" s="9">
        <v>0.05</v>
      </c>
      <c r="C10" s="8" t="s">
        <v>11</v>
      </c>
      <c r="D10" s="7">
        <v>5</v>
      </c>
    </row>
    <row r="11" spans="1:9">
      <c r="A11" s="8" t="s">
        <v>9</v>
      </c>
      <c r="B11" s="9">
        <v>-0.1</v>
      </c>
      <c r="C11" s="8" t="s">
        <v>13</v>
      </c>
      <c r="D11" s="39">
        <f>+C65</f>
        <v>206</v>
      </c>
      <c r="E11" s="7" t="s">
        <v>6</v>
      </c>
    </row>
    <row r="12" spans="1:9">
      <c r="A12" s="8"/>
      <c r="B12" s="9"/>
      <c r="C12" s="8"/>
    </row>
    <row r="13" spans="1:9">
      <c r="A13" s="8"/>
      <c r="B13" s="14"/>
    </row>
    <row r="14" spans="1:9">
      <c r="A14" s="8" t="s">
        <v>12</v>
      </c>
      <c r="B14" s="15">
        <f>SUM(B2:B13)</f>
        <v>-0.03</v>
      </c>
    </row>
    <row r="15" spans="1:9" ht="16.5" thickBot="1"/>
    <row r="16" spans="1:9" ht="17.25" thickTop="1" thickBot="1">
      <c r="A16" s="16" t="s">
        <v>14</v>
      </c>
      <c r="B16" s="17" t="s">
        <v>15</v>
      </c>
      <c r="C16" s="18" t="s">
        <v>16</v>
      </c>
      <c r="D16" s="19" t="s">
        <v>17</v>
      </c>
      <c r="E16" s="20"/>
    </row>
    <row r="17" spans="1:5">
      <c r="A17" s="21" t="s">
        <v>43</v>
      </c>
      <c r="B17" s="22">
        <v>1</v>
      </c>
      <c r="C17" s="23">
        <v>500</v>
      </c>
      <c r="D17" s="24"/>
      <c r="E17" s="25"/>
    </row>
    <row r="18" spans="1:5">
      <c r="A18" s="26" t="s">
        <v>45</v>
      </c>
      <c r="B18" s="27">
        <v>2</v>
      </c>
      <c r="C18" s="28">
        <v>2000</v>
      </c>
      <c r="D18" s="29" t="s">
        <v>47</v>
      </c>
      <c r="E18" s="30"/>
    </row>
    <row r="19" spans="1:5">
      <c r="A19" s="26" t="s">
        <v>70</v>
      </c>
      <c r="B19" s="27">
        <v>2</v>
      </c>
      <c r="C19" s="28">
        <f>B19*400</f>
        <v>800</v>
      </c>
      <c r="D19" s="29"/>
      <c r="E19" s="30"/>
    </row>
    <row r="20" spans="1:5">
      <c r="A20" s="26" t="s">
        <v>44</v>
      </c>
      <c r="B20" s="27">
        <v>0.5</v>
      </c>
      <c r="C20" s="28">
        <v>800</v>
      </c>
      <c r="D20" s="29"/>
      <c r="E20" s="30"/>
    </row>
    <row r="21" spans="1:5">
      <c r="A21" s="26" t="s">
        <v>39</v>
      </c>
      <c r="B21" s="27">
        <v>1</v>
      </c>
      <c r="C21" s="28">
        <v>1000</v>
      </c>
      <c r="D21" s="29"/>
      <c r="E21" s="30"/>
    </row>
    <row r="22" spans="1:5">
      <c r="A22" s="26" t="s">
        <v>18</v>
      </c>
      <c r="B22" s="27">
        <v>1</v>
      </c>
      <c r="C22" s="28">
        <v>500</v>
      </c>
      <c r="D22" s="29"/>
      <c r="E22" s="30"/>
    </row>
    <row r="23" spans="1:5">
      <c r="A23" s="26" t="s">
        <v>38</v>
      </c>
      <c r="B23" s="27">
        <v>2</v>
      </c>
      <c r="C23" s="28">
        <v>2000</v>
      </c>
      <c r="D23" s="29" t="s">
        <v>48</v>
      </c>
      <c r="E23" s="30"/>
    </row>
    <row r="24" spans="1:5">
      <c r="A24" s="26" t="s">
        <v>46</v>
      </c>
      <c r="B24" s="27">
        <v>1</v>
      </c>
      <c r="C24" s="28">
        <v>2000</v>
      </c>
      <c r="D24" s="29"/>
      <c r="E24" s="30"/>
    </row>
    <row r="25" spans="1:5">
      <c r="A25" s="26" t="s">
        <v>71</v>
      </c>
      <c r="B25" s="27">
        <v>3</v>
      </c>
      <c r="C25" s="28">
        <f>600*B25</f>
        <v>1800</v>
      </c>
      <c r="D25" s="29"/>
      <c r="E25" s="30"/>
    </row>
    <row r="26" spans="1:5">
      <c r="A26" s="26" t="s">
        <v>19</v>
      </c>
      <c r="B26" s="27">
        <v>1</v>
      </c>
      <c r="C26" s="28">
        <v>2000</v>
      </c>
      <c r="D26" s="29"/>
      <c r="E26" s="30"/>
    </row>
    <row r="27" spans="1:5">
      <c r="A27" s="26" t="s">
        <v>69</v>
      </c>
      <c r="B27" s="27">
        <v>2</v>
      </c>
      <c r="C27" s="28">
        <f>500*B27</f>
        <v>1000</v>
      </c>
      <c r="D27" s="29"/>
      <c r="E27" s="30"/>
    </row>
    <row r="28" spans="1:5">
      <c r="A28" s="26" t="s">
        <v>20</v>
      </c>
      <c r="B28" s="27">
        <v>1</v>
      </c>
      <c r="C28" s="28">
        <f>500*B28</f>
        <v>500</v>
      </c>
      <c r="D28" s="29"/>
      <c r="E28" s="30"/>
    </row>
    <row r="29" spans="1:5">
      <c r="A29" s="26" t="s">
        <v>68</v>
      </c>
      <c r="B29" s="27">
        <v>1</v>
      </c>
      <c r="C29" s="28">
        <v>2000</v>
      </c>
      <c r="D29" s="29" t="s">
        <v>21</v>
      </c>
      <c r="E29" s="30"/>
    </row>
    <row r="30" spans="1:5">
      <c r="A30" s="83" t="s">
        <v>22</v>
      </c>
      <c r="B30" s="84">
        <v>1</v>
      </c>
      <c r="C30" s="80">
        <v>250</v>
      </c>
      <c r="D30" s="85"/>
      <c r="E30" s="86"/>
    </row>
    <row r="31" spans="1:5">
      <c r="A31" s="83"/>
      <c r="B31" s="84"/>
      <c r="C31" s="80"/>
      <c r="D31" s="85"/>
      <c r="E31" s="86"/>
    </row>
    <row r="32" spans="1:5" ht="16.5" thickBot="1">
      <c r="A32" s="31"/>
      <c r="B32" s="32"/>
      <c r="C32" s="33"/>
      <c r="D32" s="34"/>
      <c r="E32" s="35"/>
    </row>
    <row r="33" spans="1:5" ht="16.5" thickTop="1">
      <c r="A33" s="8" t="s">
        <v>23</v>
      </c>
      <c r="B33" s="36">
        <f>SUM(B17:B32)</f>
        <v>19.5</v>
      </c>
      <c r="C33" s="37">
        <f>SUM(C17:C32)</f>
        <v>17150</v>
      </c>
      <c r="D33" s="38"/>
    </row>
    <row r="34" spans="1:5" ht="16.5" thickBot="1">
      <c r="C34" s="39"/>
      <c r="D34" s="38"/>
    </row>
    <row r="35" spans="1:5" ht="16.5" thickTop="1">
      <c r="A35" s="40" t="s">
        <v>54</v>
      </c>
      <c r="B35" s="41"/>
      <c r="C35" s="42">
        <f>100*B33*0.2</f>
        <v>390</v>
      </c>
      <c r="D35" s="74"/>
      <c r="E35" s="43"/>
    </row>
    <row r="36" spans="1:5">
      <c r="A36" s="44" t="s">
        <v>50</v>
      </c>
      <c r="B36" s="45"/>
      <c r="C36" s="28">
        <f>100*B33*0.8*1</f>
        <v>1560</v>
      </c>
      <c r="D36" s="46" t="s">
        <v>49</v>
      </c>
      <c r="E36" s="47"/>
    </row>
    <row r="37" spans="1:5">
      <c r="A37" s="44" t="s">
        <v>24</v>
      </c>
      <c r="B37" s="45">
        <v>10</v>
      </c>
      <c r="C37" s="28">
        <f>10*40</f>
        <v>400</v>
      </c>
      <c r="D37" s="46"/>
      <c r="E37" s="47"/>
    </row>
    <row r="38" spans="1:5">
      <c r="A38" s="44" t="s">
        <v>52</v>
      </c>
      <c r="B38" s="45">
        <v>2</v>
      </c>
      <c r="C38" s="28">
        <f>+B38*500</f>
        <v>1000</v>
      </c>
      <c r="D38" s="46"/>
      <c r="E38" s="47"/>
    </row>
    <row r="39" spans="1:5">
      <c r="A39" s="44" t="s">
        <v>53</v>
      </c>
      <c r="B39" s="45">
        <v>1</v>
      </c>
      <c r="C39" s="28">
        <f>+B39*1500</f>
        <v>1500</v>
      </c>
      <c r="D39" s="46"/>
      <c r="E39" s="47"/>
    </row>
    <row r="40" spans="1:5">
      <c r="A40" s="44" t="s">
        <v>51</v>
      </c>
      <c r="B40" s="45">
        <v>4</v>
      </c>
      <c r="C40" s="28">
        <f>+B40*750</f>
        <v>3000</v>
      </c>
      <c r="D40" s="46"/>
      <c r="E40" s="47"/>
    </row>
    <row r="41" spans="1:5">
      <c r="A41" s="77" t="s">
        <v>25</v>
      </c>
      <c r="B41" s="78">
        <v>0</v>
      </c>
      <c r="C41" s="80">
        <v>0</v>
      </c>
      <c r="D41" s="81"/>
      <c r="E41" s="82"/>
    </row>
    <row r="42" spans="1:5">
      <c r="A42" s="77"/>
      <c r="B42" s="78"/>
      <c r="C42" s="80"/>
      <c r="D42" s="81"/>
      <c r="E42" s="82"/>
    </row>
    <row r="43" spans="1:5" ht="16.5" thickBot="1">
      <c r="A43" s="48"/>
      <c r="B43" s="49"/>
      <c r="C43" s="33"/>
      <c r="D43" s="50"/>
      <c r="E43" s="51"/>
    </row>
    <row r="44" spans="1:5" ht="16.5" thickTop="1">
      <c r="A44" s="8" t="s">
        <v>26</v>
      </c>
      <c r="B44" s="38"/>
      <c r="C44" s="37">
        <f>SUM(C35:C43)</f>
        <v>7850</v>
      </c>
    </row>
    <row r="45" spans="1:5" ht="16.5" thickBot="1">
      <c r="B45" s="38"/>
      <c r="C45" s="38"/>
    </row>
    <row r="46" spans="1:5" ht="16.5" thickTop="1">
      <c r="A46" s="40" t="s">
        <v>27</v>
      </c>
      <c r="B46" s="52">
        <v>4</v>
      </c>
      <c r="C46" s="53">
        <v>352</v>
      </c>
    </row>
    <row r="47" spans="1:5">
      <c r="A47" s="44" t="s">
        <v>28</v>
      </c>
      <c r="B47" s="45">
        <v>6</v>
      </c>
      <c r="C47" s="54">
        <v>1002</v>
      </c>
    </row>
    <row r="48" spans="1:5">
      <c r="A48" s="44" t="s">
        <v>29</v>
      </c>
      <c r="B48" s="45">
        <v>2</v>
      </c>
      <c r="C48" s="54">
        <v>474</v>
      </c>
    </row>
    <row r="49" spans="1:5">
      <c r="A49" s="77" t="s">
        <v>30</v>
      </c>
      <c r="B49" s="78">
        <v>50</v>
      </c>
      <c r="C49" s="79">
        <v>4500</v>
      </c>
    </row>
    <row r="50" spans="1:5">
      <c r="A50" s="77"/>
      <c r="B50" s="78"/>
      <c r="C50" s="79"/>
    </row>
    <row r="51" spans="1:5" ht="16.5" thickBot="1">
      <c r="A51" s="48"/>
      <c r="B51" s="49"/>
      <c r="C51" s="55"/>
    </row>
    <row r="52" spans="1:5" ht="16.5" thickTop="1">
      <c r="A52" s="8" t="s">
        <v>31</v>
      </c>
      <c r="B52" s="38"/>
      <c r="C52" s="37">
        <f>SUM(C46:C51)</f>
        <v>6328</v>
      </c>
      <c r="D52" s="56"/>
      <c r="E52" s="56"/>
    </row>
    <row r="53" spans="1:5">
      <c r="B53" s="38"/>
      <c r="C53" s="38"/>
      <c r="D53" s="56"/>
      <c r="E53" s="56"/>
    </row>
    <row r="54" spans="1:5" ht="16.5" thickBot="1">
      <c r="A54" s="8" t="s">
        <v>32</v>
      </c>
      <c r="B54" s="36"/>
      <c r="C54" s="57">
        <f>SUM(C33,C44,C52)*(1+B14)</f>
        <v>30388.16</v>
      </c>
    </row>
    <row r="55" spans="1:5" ht="17.25" thickTop="1" thickBot="1">
      <c r="B55" s="38"/>
      <c r="C55" s="38"/>
    </row>
    <row r="56" spans="1:5" ht="17.25" thickTop="1" thickBot="1">
      <c r="A56" s="58" t="s">
        <v>8</v>
      </c>
      <c r="B56" s="18" t="s">
        <v>33</v>
      </c>
      <c r="C56" s="59" t="s">
        <v>34</v>
      </c>
    </row>
    <row r="57" spans="1:5">
      <c r="A57" s="60" t="s">
        <v>35</v>
      </c>
      <c r="B57" s="61">
        <v>5</v>
      </c>
      <c r="C57" s="62">
        <f>6*B57</f>
        <v>30</v>
      </c>
      <c r="E57" s="63"/>
    </row>
    <row r="58" spans="1:5">
      <c r="A58" s="64" t="s">
        <v>36</v>
      </c>
      <c r="B58" s="65">
        <v>7</v>
      </c>
      <c r="C58" s="66">
        <f>B58*6</f>
        <v>42</v>
      </c>
      <c r="E58" s="63"/>
    </row>
    <row r="59" spans="1:5">
      <c r="A59" s="64" t="s">
        <v>37</v>
      </c>
      <c r="B59" s="65">
        <v>2</v>
      </c>
      <c r="C59" s="66">
        <f>B59*10</f>
        <v>20</v>
      </c>
      <c r="E59" s="63"/>
    </row>
    <row r="60" spans="1:5">
      <c r="A60" s="64" t="s">
        <v>55</v>
      </c>
      <c r="B60" s="65">
        <v>1</v>
      </c>
      <c r="C60" s="66">
        <v>12</v>
      </c>
      <c r="E60" s="63"/>
    </row>
    <row r="61" spans="1:5">
      <c r="A61" s="64" t="s">
        <v>67</v>
      </c>
      <c r="B61" s="65">
        <v>1</v>
      </c>
      <c r="C61" s="66">
        <f>B61*12</f>
        <v>12</v>
      </c>
      <c r="E61" s="63"/>
    </row>
    <row r="62" spans="1:5">
      <c r="A62" s="64" t="s">
        <v>56</v>
      </c>
      <c r="B62" s="65">
        <v>3</v>
      </c>
      <c r="C62" s="66">
        <f>B62*30</f>
        <v>90</v>
      </c>
      <c r="E62" s="63"/>
    </row>
    <row r="63" spans="1:5">
      <c r="A63" s="64"/>
      <c r="B63" s="65"/>
      <c r="C63" s="66"/>
      <c r="E63" s="63"/>
    </row>
    <row r="64" spans="1:5" ht="16.5" thickBot="1">
      <c r="A64" s="67"/>
      <c r="B64" s="68"/>
      <c r="C64" s="69"/>
      <c r="E64" s="63"/>
    </row>
    <row r="65" spans="1:5" ht="16.5" thickBot="1">
      <c r="A65" s="70" t="s">
        <v>66</v>
      </c>
      <c r="B65" s="71">
        <f>SUM(B57:B64)</f>
        <v>19</v>
      </c>
      <c r="C65" s="72">
        <f>SUM(C57:C64)</f>
        <v>206</v>
      </c>
      <c r="E65" s="63"/>
    </row>
    <row r="66" spans="1:5" ht="16.5" thickTop="1"/>
  </sheetData>
  <mergeCells count="1">
    <mergeCell ref="C2:C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T19"/>
  <sheetViews>
    <sheetView workbookViewId="0"/>
  </sheetViews>
  <sheetFormatPr defaultColWidth="5" defaultRowHeight="30" customHeight="1"/>
  <cols>
    <col min="1" max="16384" width="5" style="73"/>
  </cols>
  <sheetData>
    <row r="3" spans="4:46" ht="30" customHeight="1">
      <c r="K3" s="87" t="s">
        <v>77</v>
      </c>
    </row>
    <row r="5" spans="4:46" ht="30" customHeight="1">
      <c r="J5" s="73" t="s">
        <v>72</v>
      </c>
      <c r="Q5" s="73" t="s">
        <v>73</v>
      </c>
    </row>
    <row r="6" spans="4:46" ht="30" customHeight="1">
      <c r="D6" s="88"/>
      <c r="AC6" s="87" t="s">
        <v>76</v>
      </c>
    </row>
    <row r="7" spans="4:46" ht="30" customHeight="1">
      <c r="D7" s="88" t="s">
        <v>77</v>
      </c>
      <c r="AA7" s="73" t="s">
        <v>74</v>
      </c>
    </row>
    <row r="10" spans="4:46" ht="30" customHeight="1">
      <c r="S10" s="73" t="s">
        <v>80</v>
      </c>
      <c r="AT10" s="88"/>
    </row>
    <row r="12" spans="4:46" ht="30" customHeight="1">
      <c r="AD12" s="87"/>
    </row>
    <row r="14" spans="4:46" ht="30" customHeight="1">
      <c r="Q14" s="73" t="s">
        <v>75</v>
      </c>
      <c r="AJ14" s="88" t="s">
        <v>78</v>
      </c>
    </row>
    <row r="16" spans="4:46" ht="30" customHeight="1">
      <c r="AP16" s="87"/>
    </row>
    <row r="19" spans="33:33" ht="30" customHeight="1">
      <c r="AG19" s="87" t="s">
        <v>79</v>
      </c>
    </row>
  </sheetData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defaultRowHeight="15.75"/>
  <cols>
    <col min="1" max="1" width="14.375" style="96" bestFit="1" customWidth="1"/>
    <col min="2" max="2" width="6.375" style="96" bestFit="1" customWidth="1"/>
    <col min="3" max="3" width="9.375" style="96" bestFit="1" customWidth="1"/>
    <col min="4" max="4" width="3.25" style="96" customWidth="1"/>
    <col min="5" max="16384" width="9" style="96"/>
  </cols>
  <sheetData>
    <row r="1" spans="1:4" s="92" customFormat="1" ht="17.25" thickTop="1" thickBot="1">
      <c r="A1" s="89" t="s">
        <v>82</v>
      </c>
      <c r="B1" s="90" t="s">
        <v>83</v>
      </c>
      <c r="C1" s="91" t="s">
        <v>84</v>
      </c>
    </row>
    <row r="2" spans="1:4">
      <c r="A2" s="93" t="s">
        <v>85</v>
      </c>
      <c r="B2" s="94">
        <v>9</v>
      </c>
      <c r="C2" s="95" t="s">
        <v>86</v>
      </c>
    </row>
    <row r="3" spans="1:4">
      <c r="A3" s="97" t="s">
        <v>87</v>
      </c>
      <c r="B3" s="98">
        <v>3</v>
      </c>
      <c r="C3" s="99" t="s">
        <v>88</v>
      </c>
    </row>
    <row r="4" spans="1:4">
      <c r="A4" s="97" t="s">
        <v>89</v>
      </c>
      <c r="B4" s="98">
        <v>4</v>
      </c>
      <c r="C4" s="101" t="s">
        <v>90</v>
      </c>
    </row>
    <row r="5" spans="1:4">
      <c r="A5" s="100" t="s">
        <v>57</v>
      </c>
      <c r="B5" s="98">
        <v>2</v>
      </c>
      <c r="C5" s="101" t="s">
        <v>55</v>
      </c>
    </row>
    <row r="6" spans="1:4">
      <c r="A6" s="97" t="s">
        <v>91</v>
      </c>
      <c r="B6" s="98">
        <v>2</v>
      </c>
      <c r="C6" s="99" t="s">
        <v>92</v>
      </c>
    </row>
    <row r="7" spans="1:4" ht="16.5" thickBot="1">
      <c r="A7" s="102" t="s">
        <v>93</v>
      </c>
      <c r="B7" s="103">
        <v>8</v>
      </c>
      <c r="C7" s="104" t="s">
        <v>94</v>
      </c>
    </row>
    <row r="8" spans="1:4">
      <c r="A8" s="105" t="s">
        <v>95</v>
      </c>
      <c r="B8" s="106">
        <f>AVERAGE(B2:B7)</f>
        <v>4.666666666666667</v>
      </c>
      <c r="C8" s="99"/>
    </row>
    <row r="9" spans="1:4">
      <c r="A9" s="105" t="s">
        <v>96</v>
      </c>
      <c r="B9" s="107">
        <f>SUM(B2:B7)</f>
        <v>28</v>
      </c>
      <c r="C9" s="99"/>
    </row>
    <row r="10" spans="1:4">
      <c r="A10" s="105" t="s">
        <v>97</v>
      </c>
      <c r="B10" s="108">
        <f>COUNT(B2:B7)</f>
        <v>6</v>
      </c>
      <c r="C10" s="99"/>
    </row>
    <row r="11" spans="1:4" ht="16.5" thickBot="1">
      <c r="A11" s="109" t="s">
        <v>98</v>
      </c>
      <c r="B11" s="110">
        <f>((B8)*(B10/4))</f>
        <v>7</v>
      </c>
      <c r="C11" s="111"/>
    </row>
    <row r="12" spans="1:4" ht="16.5" thickTop="1"/>
    <row r="14" spans="1:4">
      <c r="D14" s="92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tabSelected="1" zoomScale="115" zoomScaleNormal="115" workbookViewId="0"/>
  </sheetViews>
  <sheetFormatPr defaultRowHeight="15.75"/>
  <cols>
    <col min="1" max="1" width="14.25" style="113" customWidth="1"/>
    <col min="2" max="2" width="120" customWidth="1"/>
  </cols>
  <sheetData>
    <row r="1" spans="1:2" ht="23.25">
      <c r="A1" s="112" t="s">
        <v>111</v>
      </c>
    </row>
    <row r="2" spans="1:2" ht="16.5" thickBot="1"/>
    <row r="3" spans="1:2" ht="16.5" thickTop="1">
      <c r="A3" s="114" t="s">
        <v>99</v>
      </c>
      <c r="B3" s="115" t="s">
        <v>100</v>
      </c>
    </row>
    <row r="4" spans="1:2" ht="31.5">
      <c r="A4" s="116" t="s">
        <v>101</v>
      </c>
      <c r="B4" s="117"/>
    </row>
    <row r="5" spans="1:2">
      <c r="A5" s="116" t="s">
        <v>102</v>
      </c>
      <c r="B5" s="118" t="s">
        <v>103</v>
      </c>
    </row>
    <row r="6" spans="1:2" ht="31.5">
      <c r="A6" s="116" t="s">
        <v>104</v>
      </c>
      <c r="B6" s="119" t="s">
        <v>105</v>
      </c>
    </row>
    <row r="7" spans="1:2" ht="31.5">
      <c r="A7" s="116" t="s">
        <v>106</v>
      </c>
      <c r="B7" s="118" t="s">
        <v>107</v>
      </c>
    </row>
    <row r="8" spans="1:2" ht="31.5">
      <c r="A8" s="116" t="s">
        <v>108</v>
      </c>
      <c r="B8" s="118" t="s">
        <v>109</v>
      </c>
    </row>
    <row r="9" spans="1:2" ht="31.5">
      <c r="A9" s="124" t="s">
        <v>112</v>
      </c>
      <c r="B9" s="123"/>
    </row>
    <row r="10" spans="1:2" ht="32.25" thickBot="1">
      <c r="A10" s="120" t="s">
        <v>110</v>
      </c>
      <c r="B10" s="121"/>
    </row>
    <row r="11" spans="1:2" ht="16.5" thickTop="1"/>
    <row r="12" spans="1:2">
      <c r="A12" s="122"/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map</vt:lpstr>
      <vt:lpstr>Parties</vt:lpstr>
      <vt:lpstr>Organization</vt:lpstr>
    </vt:vector>
  </TitlesOfParts>
  <Company>Sobel &amp; Co., LLC CPA's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</dc:creator>
  <cp:lastModifiedBy>Owner</cp:lastModifiedBy>
  <dcterms:created xsi:type="dcterms:W3CDTF">2009-08-07T13:29:29Z</dcterms:created>
  <dcterms:modified xsi:type="dcterms:W3CDTF">2012-01-07T00:23:58Z</dcterms:modified>
</cp:coreProperties>
</file>