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12105" yWindow="-15" windowWidth="11910" windowHeight="10725" tabRatio="638"/>
  </bookViews>
  <sheets>
    <sheet name="Personal File" sheetId="4" r:id="rId1"/>
    <sheet name="Skills" sheetId="15" r:id="rId2"/>
    <sheet name="Spellbook 1" sheetId="27" r:id="rId3"/>
    <sheet name="Spellbook 2" sheetId="31" r:id="rId4"/>
    <sheet name="Feats" sheetId="21" r:id="rId5"/>
    <sheet name="Martial" sheetId="6" r:id="rId6"/>
    <sheet name="Equipment" sheetId="19" r:id="rId7"/>
    <sheet name="Familiar" sheetId="28" r:id="rId8"/>
  </sheets>
  <externalReferences>
    <externalReference r:id="rId9"/>
  </externalReferences>
  <definedNames>
    <definedName name="NoShade">'[1]Spell Sheet'!$FH$1</definedName>
    <definedName name="OLE_LINK1" localSheetId="4">Feats!#REF!</definedName>
    <definedName name="_xlnm.Print_Area" localSheetId="6">Equipment!#REF!</definedName>
    <definedName name="_xlnm.Print_Area" localSheetId="7">Familiar!$A$1:$H$13</definedName>
    <definedName name="_xlnm.Print_Area" localSheetId="4">Feats!#REF!</definedName>
    <definedName name="_xlnm.Print_Area" localSheetId="5">Martial!#REF!</definedName>
    <definedName name="_xlnm.Print_Area" localSheetId="0">'Personal File'!$A$1:$H$53</definedName>
    <definedName name="_xlnm.Print_Area" localSheetId="1">Skills!$A$1:$K$28</definedName>
    <definedName name="_xlnm.Print_Area" localSheetId="2">'Spellbook 1'!$A$1:$H$35</definedName>
    <definedName name="_xlnm.Print_Area" localSheetId="3">'Spellbook 2'!$A$1:$H$22</definedName>
  </definedNames>
  <calcPr calcId="145621"/>
</workbook>
</file>

<file path=xl/calcChain.xml><?xml version="1.0" encoding="utf-8"?>
<calcChain xmlns="http://schemas.openxmlformats.org/spreadsheetml/2006/main">
  <c r="C18" i="4" l="1"/>
  <c r="C17" i="4"/>
  <c r="C16" i="4"/>
  <c r="C15" i="4"/>
  <c r="C14" i="4"/>
  <c r="C13" i="4"/>
  <c r="Q13" i="21" l="1"/>
  <c r="H7" i="6" l="1"/>
  <c r="H3" i="6"/>
  <c r="H4" i="6"/>
  <c r="C6" i="19" l="1"/>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H5" i="15"/>
  <c r="H4" i="15"/>
  <c r="H3" i="15"/>
  <c r="E18" i="4" l="1"/>
  <c r="E17" i="4"/>
  <c r="C5" i="21" l="1"/>
  <c r="C6" i="21"/>
  <c r="C26" i="21"/>
  <c r="C31" i="21"/>
  <c r="C36" i="21"/>
  <c r="C21" i="21"/>
  <c r="C14" i="21"/>
  <c r="C13" i="21"/>
  <c r="C17" i="21" l="1"/>
  <c r="C18" i="21"/>
  <c r="C19" i="21"/>
  <c r="C20" i="21"/>
  <c r="C22" i="21"/>
  <c r="C23" i="21"/>
  <c r="C24" i="21"/>
  <c r="C25" i="21"/>
  <c r="C27" i="21"/>
  <c r="C28" i="21"/>
  <c r="C29" i="21"/>
  <c r="C30" i="21"/>
  <c r="C32" i="21"/>
  <c r="C33" i="21"/>
  <c r="C34" i="21"/>
  <c r="C35" i="21"/>
  <c r="C12" i="21" l="1"/>
  <c r="C15" i="21"/>
  <c r="C16" i="21"/>
  <c r="N8" i="21"/>
  <c r="M8" i="21"/>
  <c r="L8" i="21"/>
  <c r="K8" i="21"/>
  <c r="J8" i="21"/>
  <c r="I8" i="21"/>
  <c r="H8" i="21"/>
  <c r="G8" i="21"/>
  <c r="E15" i="4" l="1"/>
  <c r="C11" i="4" l="1"/>
  <c r="B24" i="19" l="1"/>
  <c r="E4" i="28" l="1"/>
  <c r="E8" i="28"/>
  <c r="C10" i="21" l="1"/>
  <c r="C11" i="21"/>
  <c r="C7" i="21"/>
  <c r="C8" i="21"/>
  <c r="C9" i="21"/>
  <c r="D23" i="15"/>
  <c r="E23" i="15" s="1"/>
  <c r="G23" i="15" s="1"/>
  <c r="I23" i="15" s="1"/>
  <c r="B13" i="6" l="1"/>
  <c r="C3" i="21"/>
  <c r="C4" i="21"/>
  <c r="D24" i="15"/>
  <c r="E24" i="15" s="1"/>
  <c r="G24" i="15" s="1"/>
  <c r="I24" i="15" s="1"/>
  <c r="D25" i="15"/>
  <c r="E25" i="15" s="1"/>
  <c r="G25" i="15" s="1"/>
  <c r="I25" i="15" s="1"/>
  <c r="D22" i="15"/>
  <c r="E22" i="15" s="1"/>
  <c r="G22" i="15" s="1"/>
  <c r="I22" i="15" s="1"/>
  <c r="B43" i="15"/>
  <c r="D41" i="15"/>
  <c r="E41" i="15" s="1"/>
  <c r="G41" i="15" s="1"/>
  <c r="I41" i="15" s="1"/>
  <c r="D36" i="15"/>
  <c r="E36" i="15" s="1"/>
  <c r="G36" i="15" s="1"/>
  <c r="I36" i="15" s="1"/>
  <c r="D21" i="15"/>
  <c r="E21" i="15" s="1"/>
  <c r="G21" i="15" s="1"/>
  <c r="I21" i="15" s="1"/>
  <c r="C9" i="4"/>
  <c r="C10" i="4"/>
  <c r="D30" i="15"/>
  <c r="E30" i="15" s="1"/>
  <c r="G30" i="15" s="1"/>
  <c r="I30" i="15" s="1"/>
  <c r="D16" i="15"/>
  <c r="E16" i="15" s="1"/>
  <c r="G16" i="15" s="1"/>
  <c r="I16" i="15" s="1"/>
  <c r="D38" i="15"/>
  <c r="E38" i="15" s="1"/>
  <c r="G38" i="15" s="1"/>
  <c r="I38" i="15" s="1"/>
  <c r="D35" i="15"/>
  <c r="E35" i="15" s="1"/>
  <c r="G35" i="15" s="1"/>
  <c r="I35" i="15" s="1"/>
  <c r="B18" i="19"/>
  <c r="D40" i="15"/>
  <c r="E40" i="15" s="1"/>
  <c r="G40" i="15" s="1"/>
  <c r="I40" i="15" s="1"/>
  <c r="D37" i="15"/>
  <c r="E37" i="15" s="1"/>
  <c r="G37" i="15" s="1"/>
  <c r="I37" i="15" s="1"/>
  <c r="D39" i="15"/>
  <c r="E39" i="15" s="1"/>
  <c r="G39" i="15" s="1"/>
  <c r="I39" i="15" s="1"/>
  <c r="D32" i="15"/>
  <c r="E32" i="15" s="1"/>
  <c r="G32" i="15" s="1"/>
  <c r="I32" i="15" s="1"/>
  <c r="D28" i="15"/>
  <c r="E28" i="15" s="1"/>
  <c r="G28" i="15" s="1"/>
  <c r="I28" i="15" s="1"/>
  <c r="D34" i="15"/>
  <c r="E34" i="15" s="1"/>
  <c r="G34" i="15" s="1"/>
  <c r="I34" i="15" s="1"/>
  <c r="D11" i="15"/>
  <c r="E11" i="15" s="1"/>
  <c r="G11" i="15" s="1"/>
  <c r="I11" i="15" s="1"/>
  <c r="D9" i="15"/>
  <c r="E9" i="15" s="1"/>
  <c r="G9" i="15" s="1"/>
  <c r="I9" i="15" s="1"/>
  <c r="D42" i="15"/>
  <c r="E42" i="15" s="1"/>
  <c r="G42" i="15" s="1"/>
  <c r="I42" i="15" s="1"/>
  <c r="D33" i="15"/>
  <c r="E33" i="15" s="1"/>
  <c r="G33" i="15" s="1"/>
  <c r="I33" i="15" s="1"/>
  <c r="D31" i="15"/>
  <c r="E31" i="15" s="1"/>
  <c r="G31" i="15" s="1"/>
  <c r="I31" i="15" s="1"/>
  <c r="D29" i="15"/>
  <c r="E29" i="15" s="1"/>
  <c r="G29" i="15" s="1"/>
  <c r="I29" i="15" s="1"/>
  <c r="D27" i="15"/>
  <c r="E27" i="15" s="1"/>
  <c r="G27" i="15" s="1"/>
  <c r="I27" i="15" s="1"/>
  <c r="D26" i="15"/>
  <c r="E26" i="15" s="1"/>
  <c r="G26" i="15" s="1"/>
  <c r="I26" i="15" s="1"/>
  <c r="D20" i="15"/>
  <c r="E20" i="15" s="1"/>
  <c r="G20" i="15" s="1"/>
  <c r="I20" i="15" s="1"/>
  <c r="D19" i="15"/>
  <c r="E19" i="15" s="1"/>
  <c r="G19" i="15" s="1"/>
  <c r="I19" i="15" s="1"/>
  <c r="D18" i="15"/>
  <c r="E18" i="15" s="1"/>
  <c r="G18" i="15" s="1"/>
  <c r="I18" i="15" s="1"/>
  <c r="D17" i="15"/>
  <c r="E17" i="15" s="1"/>
  <c r="G17" i="15" s="1"/>
  <c r="I17" i="15" s="1"/>
  <c r="D15" i="15"/>
  <c r="E15" i="15" s="1"/>
  <c r="G15" i="15" s="1"/>
  <c r="I15" i="15" s="1"/>
  <c r="D14" i="15"/>
  <c r="E14" i="15" s="1"/>
  <c r="G14" i="15" s="1"/>
  <c r="I14" i="15" s="1"/>
  <c r="D13" i="15"/>
  <c r="E13" i="15" s="1"/>
  <c r="G13" i="15" s="1"/>
  <c r="I13" i="15" s="1"/>
  <c r="D12" i="15"/>
  <c r="E12" i="15" s="1"/>
  <c r="G12" i="15" s="1"/>
  <c r="I12" i="15" s="1"/>
  <c r="D10" i="15"/>
  <c r="E10" i="15" s="1"/>
  <c r="G10" i="15" s="1"/>
  <c r="I10" i="15" s="1"/>
  <c r="D8" i="15"/>
  <c r="E8" i="15" s="1"/>
  <c r="G8" i="15" s="1"/>
  <c r="I8" i="15" s="1"/>
  <c r="D7" i="15"/>
  <c r="E7" i="15" s="1"/>
  <c r="G7" i="15" s="1"/>
  <c r="I7" i="15" s="1"/>
  <c r="D6" i="15"/>
  <c r="E6" i="15" s="1"/>
  <c r="G6" i="15" s="1"/>
  <c r="I6" i="15" s="1"/>
  <c r="D5" i="15"/>
  <c r="E5" i="15" s="1"/>
  <c r="G5" i="15" s="1"/>
  <c r="I5" i="15" s="1"/>
  <c r="D4" i="15"/>
  <c r="E4" i="15" s="1"/>
  <c r="G4" i="15" s="1"/>
  <c r="I4" i="15" s="1"/>
  <c r="D3" i="15"/>
  <c r="E3" i="15" s="1"/>
  <c r="G3" i="15" s="1"/>
  <c r="I3" i="15" s="1"/>
  <c r="B13" i="19" l="1"/>
  <c r="E14" i="4" s="1"/>
</calcChain>
</file>

<file path=xl/comments1.xml><?xml version="1.0" encoding="utf-8"?>
<comments xmlns="http://schemas.openxmlformats.org/spreadsheetml/2006/main">
  <authors>
    <author>Alexis Álvarez</author>
  </authors>
  <commentList>
    <comment ref="C3" authorId="0">
      <text>
        <r>
          <rPr>
            <sz val="12"/>
            <color indexed="81"/>
            <rFont val="Times New Roman"/>
            <family val="1"/>
          </rPr>
          <t>Races of the Wild variant</t>
        </r>
      </text>
    </comment>
    <comment ref="E3" authorId="0">
      <text>
        <r>
          <rPr>
            <sz val="12"/>
            <color indexed="81"/>
            <rFont val="Times New Roman"/>
            <family val="1"/>
          </rPr>
          <t>Caster Level 10</t>
        </r>
      </text>
    </comment>
    <comment ref="C4" authorId="0">
      <text>
        <r>
          <rPr>
            <b/>
            <sz val="12"/>
            <color indexed="81"/>
            <rFont val="Times New Roman"/>
            <family val="1"/>
          </rPr>
          <t>Forbidden School:</t>
        </r>
        <r>
          <rPr>
            <sz val="12"/>
            <color indexed="81"/>
            <rFont val="Times New Roman"/>
            <family val="1"/>
          </rPr>
          <t xml:space="preserve">
Illusion</t>
        </r>
      </text>
    </comment>
    <comment ref="B9" authorId="0">
      <text>
        <r>
          <rPr>
            <sz val="12"/>
            <color indexed="81"/>
            <rFont val="Times New Roman"/>
            <family val="1"/>
          </rPr>
          <t>+1 wiz, +1 incantrix, +3 item?</t>
        </r>
      </text>
    </comment>
    <comment ref="B10" authorId="0">
      <text>
        <r>
          <rPr>
            <sz val="12"/>
            <color indexed="81"/>
            <rFont val="Times New Roman"/>
            <family val="1"/>
          </rPr>
          <t>+1 wiz, +1 incantrix, +3 item?</t>
        </r>
      </text>
    </comment>
    <comment ref="B11" authorId="0">
      <text>
        <r>
          <rPr>
            <sz val="12"/>
            <color indexed="81"/>
            <rFont val="Times New Roman"/>
            <family val="1"/>
          </rPr>
          <t>+4 wiz, +4 incantrix, +2 Iron Will, +3 item?</t>
        </r>
      </text>
    </comment>
    <comment ref="E13" authorId="0">
      <text>
        <r>
          <rPr>
            <sz val="12"/>
            <color indexed="81"/>
            <rFont val="Times New Roman"/>
            <family val="1"/>
          </rPr>
          <t>See PHB 162</t>
        </r>
      </text>
    </comment>
    <comment ref="E15" authorId="0">
      <text>
        <r>
          <rPr>
            <sz val="12"/>
            <color indexed="81"/>
            <rFont val="Times New Roman"/>
            <family val="1"/>
          </rPr>
          <t>[(5 * 4 Wizard) * 75%] + [(5 * 4 Incantatrix) * 75%] + (10 * 5 Int) + (5 * 1 per Metamagic Feat)</t>
        </r>
      </text>
    </comment>
  </commentList>
</comments>
</file>

<file path=xl/comments2.xml><?xml version="1.0" encoding="utf-8"?>
<comments xmlns="http://schemas.openxmlformats.org/spreadsheetml/2006/main">
  <authors>
    <author>Alexis Álvarez</author>
  </authors>
  <commentList>
    <comment ref="F36" authorId="0">
      <text>
        <r>
          <rPr>
            <sz val="12"/>
            <color indexed="81"/>
            <rFont val="Times New Roman"/>
            <family val="1"/>
          </rPr>
          <t>Precocious Apprentice +2</t>
        </r>
      </text>
    </comment>
  </commentList>
</comments>
</file>

<file path=xl/comments3.xml><?xml version="1.0" encoding="utf-8"?>
<comments xmlns="http://schemas.openxmlformats.org/spreadsheetml/2006/main">
  <authors>
    <author>Alexis Álvarez</author>
  </authors>
  <commentList>
    <comment ref="D5" authorId="0">
      <text>
        <r>
          <rPr>
            <sz val="12"/>
            <color indexed="81"/>
            <rFont val="Times New Roman"/>
            <family val="1"/>
          </rPr>
          <t>Wool or fur</t>
        </r>
      </text>
    </comment>
    <comment ref="D10" authorId="0">
      <text>
        <r>
          <rPr>
            <sz val="12"/>
            <color indexed="81"/>
            <rFont val="Times New Roman"/>
            <family val="1"/>
          </rPr>
          <t>Phosphorescent moss</t>
        </r>
      </text>
    </comment>
    <comment ref="D17" authorId="0">
      <text>
        <r>
          <rPr>
            <sz val="12"/>
            <color indexed="81"/>
            <rFont val="Times New Roman"/>
            <family val="1"/>
          </rPr>
          <t>Prism, lens, or monocle</t>
        </r>
      </text>
    </comment>
    <comment ref="D18" authorId="0">
      <text>
        <r>
          <rPr>
            <sz val="12"/>
            <color indexed="81"/>
            <rFont val="Times New Roman"/>
            <family val="1"/>
          </rPr>
          <t>Miniature cloak</t>
        </r>
      </text>
    </comment>
    <comment ref="D21" authorId="0">
      <text>
        <r>
          <rPr>
            <sz val="12"/>
            <color indexed="81"/>
            <rFont val="Times New Roman"/>
            <family val="1"/>
          </rPr>
          <t>Dagger</t>
        </r>
      </text>
    </comment>
    <comment ref="D24" authorId="0">
      <text>
        <r>
          <rPr>
            <sz val="12"/>
            <color indexed="81"/>
            <rFont val="Times New Roman"/>
            <family val="1"/>
          </rPr>
          <t>Soot &amp; Salt</t>
        </r>
      </text>
    </comment>
    <comment ref="D25" authorId="0">
      <text>
        <r>
          <rPr>
            <sz val="12"/>
            <color indexed="81"/>
            <rFont val="Times New Roman"/>
            <family val="1"/>
          </rPr>
          <t>pinch of 
odoriferous spice</t>
        </r>
      </text>
    </comment>
    <comment ref="D30" authorId="0">
      <text>
        <r>
          <rPr>
            <sz val="12"/>
            <color indexed="81"/>
            <rFont val="Times New Roman"/>
            <family val="1"/>
          </rPr>
          <t>Pinch of powdered iron</t>
        </r>
      </text>
    </comment>
    <comment ref="D33" authorId="0">
      <text>
        <r>
          <rPr>
            <sz val="12"/>
            <color indexed="81"/>
            <rFont val="Times New Roman"/>
            <family val="1"/>
          </rPr>
          <t>A pebble with a fist symbol</t>
        </r>
      </text>
    </comment>
    <comment ref="D36" authorId="0">
      <text>
        <r>
          <rPr>
            <sz val="12"/>
            <color indexed="81"/>
            <rFont val="Times New Roman"/>
            <family val="1"/>
          </rPr>
          <t>5 GP worth of jade</t>
        </r>
      </text>
    </comment>
    <comment ref="D39" authorId="0">
      <text>
        <r>
          <rPr>
            <sz val="12"/>
            <color indexed="81"/>
            <rFont val="Times New Roman"/>
            <family val="1"/>
          </rPr>
          <t>vial with the diluted poison from four separate venomous creatures</t>
        </r>
      </text>
    </comment>
    <comment ref="D42" authorId="0">
      <text>
        <r>
          <rPr>
            <sz val="12"/>
            <color indexed="81"/>
            <rFont val="Times New Roman"/>
            <family val="1"/>
          </rPr>
          <t>Cured leather</t>
        </r>
      </text>
    </comment>
    <comment ref="D44" authorId="0">
      <text>
        <r>
          <rPr>
            <sz val="12"/>
            <color indexed="81"/>
            <rFont val="Times New Roman"/>
            <family val="1"/>
          </rPr>
          <t>Cured leather</t>
        </r>
      </text>
    </comment>
    <comment ref="D46" authorId="0">
      <text>
        <r>
          <rPr>
            <sz val="12"/>
            <color indexed="81"/>
            <rFont val="Times New Roman"/>
            <family val="1"/>
          </rPr>
          <t>Imbued weapon</t>
        </r>
      </text>
    </comment>
    <comment ref="D51" authorId="0">
      <text>
        <r>
          <rPr>
            <sz val="12"/>
            <color indexed="81"/>
            <rFont val="Times New Roman"/>
            <family val="1"/>
          </rPr>
          <t>Powdered silver</t>
        </r>
      </text>
    </comment>
    <comment ref="D53" authorId="0">
      <text>
        <r>
          <rPr>
            <sz val="12"/>
            <color indexed="81"/>
            <rFont val="Times New Roman"/>
            <family val="1"/>
          </rPr>
          <t>polished glass lens</t>
        </r>
      </text>
    </comment>
    <comment ref="D54" authorId="0">
      <text>
        <r>
          <rPr>
            <sz val="12"/>
            <color indexed="81"/>
            <rFont val="Times New Roman"/>
            <family val="1"/>
          </rPr>
          <t>honey or pine resin</t>
        </r>
      </text>
    </comment>
    <comment ref="D60" authorId="0">
      <text>
        <r>
          <rPr>
            <sz val="12"/>
            <color indexed="81"/>
            <rFont val="Times New Roman"/>
            <family val="1"/>
          </rPr>
          <t>Sand, rose petals, or live cricket</t>
        </r>
      </text>
    </comment>
    <comment ref="D62" authorId="0">
      <text>
        <r>
          <rPr>
            <sz val="12"/>
            <color indexed="81"/>
            <rFont val="Times New Roman"/>
            <family val="1"/>
          </rPr>
          <t>Oil-filled hourglass</t>
        </r>
      </text>
    </comment>
    <comment ref="D66" authorId="0">
      <text>
        <r>
          <rPr>
            <sz val="12"/>
            <color indexed="81"/>
            <rFont val="Times New Roman"/>
            <family val="1"/>
          </rPr>
          <t>Bone or ivory carved into the shape of a worm</t>
        </r>
      </text>
    </comment>
    <comment ref="D67" authorId="0">
      <text>
        <r>
          <rPr>
            <sz val="12"/>
            <color indexed="81"/>
            <rFont val="Times New Roman"/>
            <family val="1"/>
          </rPr>
          <t>metal stone or tube</t>
        </r>
      </text>
    </comment>
    <comment ref="D68" authorId="0">
      <text>
        <r>
          <rPr>
            <sz val="12"/>
            <color indexed="81"/>
            <rFont val="Times New Roman"/>
            <family val="1"/>
          </rPr>
          <t>copper wire</t>
        </r>
      </text>
    </comment>
    <comment ref="D72" authorId="0">
      <text>
        <r>
          <rPr>
            <sz val="12"/>
            <color indexed="81"/>
            <rFont val="Times New Roman"/>
            <family val="1"/>
          </rPr>
          <t>broken eggshell</t>
        </r>
      </text>
    </comment>
    <comment ref="D77" authorId="0">
      <text>
        <r>
          <rPr>
            <sz val="12"/>
            <color indexed="81"/>
            <rFont val="Times New Roman"/>
            <family val="1"/>
          </rPr>
          <t>Bull-shit or bull-hair</t>
        </r>
      </text>
    </comment>
    <comment ref="D78" authorId="0">
      <text/>
    </comment>
    <comment ref="D79" authorId="0">
      <text>
        <r>
          <rPr>
            <sz val="12"/>
            <color indexed="81"/>
            <rFont val="Times New Roman"/>
            <family val="1"/>
          </rPr>
          <t>Wool</t>
        </r>
      </text>
    </comment>
    <comment ref="D80" authorId="0">
      <text>
        <r>
          <rPr>
            <sz val="12"/>
            <color indexed="81"/>
            <rFont val="Times New Roman"/>
            <family val="1"/>
          </rPr>
          <t>Copper piece</t>
        </r>
      </text>
    </comment>
    <comment ref="D81" authorId="0">
      <text>
        <r>
          <rPr>
            <sz val="12"/>
            <color indexed="81"/>
            <rFont val="Times New Roman"/>
            <family val="1"/>
          </rPr>
          <t>Eagle feathers or droppings</t>
        </r>
      </text>
    </comment>
    <comment ref="D83" authorId="0">
      <text>
        <r>
          <rPr>
            <sz val="12"/>
            <color indexed="81"/>
            <rFont val="Times New Roman"/>
            <family val="1"/>
          </rPr>
          <t>tallow, bringstone, powdered iron</t>
        </r>
      </text>
    </comment>
    <comment ref="D84" authorId="0">
      <text>
        <r>
          <rPr>
            <sz val="12"/>
            <color indexed="81"/>
            <rFont val="Times New Roman"/>
            <family val="1"/>
          </rPr>
          <t>Pendulum</t>
        </r>
      </text>
    </comment>
    <comment ref="D85" authorId="0">
      <text>
        <r>
          <rPr>
            <sz val="12"/>
            <color indexed="81"/>
            <rFont val="Times New Roman"/>
            <family val="1"/>
          </rPr>
          <t>dirt from ghoul's grave or clothes from ghoul</t>
        </r>
      </text>
    </comment>
    <comment ref="D86" authorId="0">
      <text>
        <r>
          <rPr>
            <sz val="12"/>
            <color indexed="81"/>
            <rFont val="Times New Roman"/>
            <family val="1"/>
          </rPr>
          <t>Salt</t>
        </r>
      </text>
    </comment>
    <comment ref="D88" authorId="0">
      <text>
        <r>
          <rPr>
            <sz val="12"/>
            <color indexed="81"/>
            <rFont val="Times New Roman"/>
            <family val="1"/>
          </rPr>
          <t>Incense or crystal rod with phosphorescent powder</t>
        </r>
      </text>
    </comment>
    <comment ref="D89" authorId="0">
      <text>
        <r>
          <rPr>
            <sz val="12"/>
            <color indexed="81"/>
            <rFont val="Times New Roman"/>
            <family val="1"/>
          </rPr>
          <t>Pendulum</t>
        </r>
      </text>
    </comment>
    <comment ref="D91" authorId="0">
      <text>
        <r>
          <rPr>
            <sz val="12"/>
            <color indexed="81"/>
            <rFont val="Times New Roman"/>
            <family val="1"/>
          </rPr>
          <t>Fleece</t>
        </r>
      </text>
    </comment>
    <comment ref="D92" authorId="0">
      <text>
        <r>
          <rPr>
            <sz val="12"/>
            <color indexed="81"/>
            <rFont val="Times New Roman"/>
            <family val="1"/>
          </rPr>
          <t>Powdered rhubarb leaf and adder's stomach</t>
        </r>
      </text>
    </comment>
    <comment ref="D93" authorId="0">
      <text>
        <r>
          <rPr>
            <sz val="12"/>
            <color indexed="81"/>
            <rFont val="Times New Roman"/>
            <family val="1"/>
          </rPr>
          <t>Fleece</t>
        </r>
      </text>
    </comment>
    <comment ref="D95" authorId="0">
      <text>
        <r>
          <rPr>
            <sz val="12"/>
            <color indexed="81"/>
            <rFont val="Times New Roman"/>
            <family val="1"/>
          </rPr>
          <t>Feathers or pinch of owl droppings</t>
        </r>
      </text>
    </comment>
    <comment ref="D100" authorId="0">
      <text/>
    </comment>
    <comment ref="D101" authorId="0">
      <text>
        <r>
          <rPr>
            <sz val="12"/>
            <color indexed="81"/>
            <rFont val="Times New Roman"/>
            <family val="1"/>
          </rPr>
          <t>1 drop of bitumen and live spider (both to be eaten)</t>
        </r>
      </text>
    </comment>
    <comment ref="D103" authorId="0">
      <text>
        <r>
          <rPr>
            <sz val="12"/>
            <color indexed="81"/>
            <rFont val="Times New Roman"/>
            <family val="1"/>
          </rPr>
          <t>Prism, lens, or monocle</t>
        </r>
      </text>
    </comment>
  </commentList>
</comments>
</file>

<file path=xl/comments4.xml><?xml version="1.0" encoding="utf-8"?>
<comments xmlns="http://schemas.openxmlformats.org/spreadsheetml/2006/main">
  <authors>
    <author>Alexis Álvarez</author>
  </authors>
  <commentList>
    <comment ref="D3" authorId="0">
      <text/>
    </comment>
    <comment ref="D4" authorId="0">
      <text>
        <r>
          <rPr>
            <sz val="12"/>
            <color indexed="81"/>
            <rFont val="Times New Roman"/>
            <family val="1"/>
          </rPr>
          <t>A tiny bag, a small (not lit) candle, and a carved bone from any humanoid.</t>
        </r>
      </text>
    </comment>
    <comment ref="D6" authorId="0">
      <text>
        <r>
          <rPr>
            <sz val="12"/>
            <color indexed="81"/>
            <rFont val="Times New Roman"/>
            <family val="1"/>
          </rPr>
          <t>Small horn (hearing) or glass eye (seeing)</t>
        </r>
      </text>
    </comment>
    <comment ref="D8" authorId="0">
      <text>
        <r>
          <rPr>
            <sz val="12"/>
            <color indexed="81"/>
            <rFont val="Times New Roman"/>
            <family val="1"/>
          </rPr>
          <t>Sand, rose petals, or live cricket</t>
        </r>
      </text>
    </comment>
    <comment ref="D10" authorId="0">
      <text>
        <r>
          <rPr>
            <sz val="12"/>
            <color indexed="81"/>
            <rFont val="Times New Roman"/>
            <family val="1"/>
          </rPr>
          <t>Bat guano &amp; sulfur</t>
        </r>
      </text>
    </comment>
    <comment ref="D11" authorId="0">
      <text>
        <r>
          <rPr>
            <sz val="12"/>
            <color indexed="81"/>
            <rFont val="Times New Roman"/>
            <family val="1"/>
          </rPr>
          <t>Bat guano &amp; sulfur</t>
        </r>
      </text>
    </comment>
    <comment ref="D12" authorId="0">
      <text>
        <r>
          <rPr>
            <sz val="12"/>
            <color indexed="81"/>
            <rFont val="Times New Roman"/>
            <family val="1"/>
          </rPr>
          <t>Bird's wing feather</t>
        </r>
      </text>
    </comment>
    <comment ref="D13" authorId="0">
      <text>
        <r>
          <rPr>
            <sz val="12"/>
            <color indexed="81"/>
            <rFont val="Times New Roman"/>
            <family val="1"/>
          </rPr>
          <t>Bird's wing feather</t>
        </r>
      </text>
    </comment>
    <comment ref="D14" authorId="0">
      <text>
        <r>
          <rPr>
            <sz val="12"/>
            <color indexed="81"/>
            <rFont val="Times New Roman"/>
            <family val="1"/>
          </rPr>
          <t>Item distasteful to target</t>
        </r>
      </text>
    </comment>
    <comment ref="D15" authorId="0">
      <text>
        <r>
          <rPr>
            <sz val="12"/>
            <color indexed="81"/>
            <rFont val="Times New Roman"/>
            <family val="1"/>
          </rPr>
          <t>Roots</t>
        </r>
      </text>
    </comment>
    <comment ref="D17" authorId="0">
      <text>
        <r>
          <rPr>
            <sz val="12"/>
            <color indexed="81"/>
            <rFont val="Times New Roman"/>
            <family val="1"/>
          </rPr>
          <t>small crystal bead</t>
        </r>
      </text>
    </comment>
    <comment ref="D18" authorId="0">
      <text>
        <r>
          <rPr>
            <sz val="12"/>
            <color indexed="81"/>
            <rFont val="Times New Roman"/>
            <family val="1"/>
          </rPr>
          <t>Fur AND rod of amber or crystal</t>
        </r>
      </text>
    </comment>
    <comment ref="D19" authorId="0">
      <text>
        <r>
          <rPr>
            <sz val="12"/>
            <color indexed="81"/>
            <rFont val="Times New Roman"/>
            <family val="1"/>
          </rPr>
          <t>Metal object with which to outline circle</t>
        </r>
      </text>
    </comment>
    <comment ref="D20" authorId="0">
      <text>
        <r>
          <rPr>
            <sz val="12"/>
            <color indexed="81"/>
            <rFont val="Times New Roman"/>
            <family val="1"/>
          </rPr>
          <t>Fleece</t>
        </r>
      </text>
    </comment>
    <comment ref="D21" authorId="0">
      <text>
        <r>
          <rPr>
            <sz val="12"/>
            <color indexed="81"/>
            <rFont val="Times New Roman"/>
            <family val="1"/>
          </rPr>
          <t>Drop of sweat</t>
        </r>
      </text>
    </comment>
    <comment ref="D22" authorId="0">
      <text>
        <r>
          <rPr>
            <sz val="12"/>
            <color indexed="81"/>
            <rFont val="Times New Roman"/>
            <family val="1"/>
          </rPr>
          <t>pinch of dust &amp; few drops of water</t>
        </r>
      </text>
    </comment>
    <comment ref="D23" authorId="0">
      <text>
        <r>
          <rPr>
            <sz val="12"/>
            <color indexed="81"/>
            <rFont val="Times New Roman"/>
            <family val="1"/>
          </rPr>
          <t>Molasses</t>
        </r>
      </text>
    </comment>
    <comment ref="D24" authorId="0">
      <text>
        <r>
          <rPr>
            <sz val="12"/>
            <color indexed="81"/>
            <rFont val="Times New Roman"/>
            <family val="1"/>
          </rPr>
          <t>rotten egg or skunk cabbage leaves</t>
        </r>
      </text>
    </comment>
    <comment ref="D26" authorId="0">
      <text>
        <r>
          <rPr>
            <sz val="12"/>
            <color indexed="81"/>
            <rFont val="Times New Roman"/>
            <family val="1"/>
          </rPr>
          <t>A tiny bag, a small (not lit) candle, and a carved bone from any humanoid.</t>
        </r>
      </text>
    </comment>
    <comment ref="D27" authorId="0">
      <text/>
    </comment>
    <comment ref="D29" authorId="0">
      <text/>
    </comment>
    <comment ref="D31" authorId="0">
      <text>
        <r>
          <rPr>
            <sz val="12"/>
            <color indexed="81"/>
            <rFont val="Times New Roman"/>
            <family val="1"/>
          </rPr>
          <t>½ lb. gold dust
(25-GP value)</t>
        </r>
      </text>
    </comment>
    <comment ref="D32" authorId="0">
      <text>
        <r>
          <rPr>
            <sz val="12"/>
            <color indexed="81"/>
            <rFont val="Times New Roman"/>
            <family val="1"/>
          </rPr>
          <t>Black onyx gem</t>
        </r>
      </text>
    </comment>
    <comment ref="D34" authorId="0">
      <text>
        <r>
          <rPr>
            <sz val="12"/>
            <color indexed="81"/>
            <rFont val="Times New Roman"/>
            <family val="1"/>
          </rPr>
          <t>Three nutshells</t>
        </r>
      </text>
    </comment>
    <comment ref="D38" authorId="0">
      <text>
        <r>
          <rPr>
            <sz val="12"/>
            <color indexed="81"/>
            <rFont val="Times New Roman"/>
            <family val="1"/>
          </rPr>
          <t>Hen heart or white feather</t>
        </r>
      </text>
    </comment>
    <comment ref="D39" authorId="0">
      <text>
        <r>
          <rPr>
            <sz val="12"/>
            <color indexed="81"/>
            <rFont val="Times New Roman"/>
            <family val="1"/>
          </rPr>
          <t>phosphorous (warm) or glowworm (chill)</t>
        </r>
      </text>
    </comment>
    <comment ref="D41" authorId="0">
      <text>
        <r>
          <rPr>
            <sz val="12"/>
            <color indexed="81"/>
            <rFont val="Times New Roman"/>
            <family val="1"/>
          </rPr>
          <t>pinch of dust &amp; a few drops of water</t>
        </r>
      </text>
    </comment>
    <comment ref="D42" authorId="0">
      <text>
        <r>
          <rPr>
            <sz val="12"/>
            <color indexed="81"/>
            <rFont val="Times New Roman"/>
            <family val="1"/>
          </rPr>
          <t>Glass bead</t>
        </r>
      </text>
    </comment>
    <comment ref="D45" authorId="0">
      <text>
        <r>
          <rPr>
            <sz val="12"/>
            <color indexed="81"/>
            <rFont val="Times New Roman"/>
            <family val="1"/>
          </rPr>
          <t>Empty cocoon</t>
        </r>
      </text>
    </comment>
    <comment ref="D46" authorId="0">
      <text>
        <r>
          <rPr>
            <sz val="12"/>
            <color indexed="81"/>
            <rFont val="Times New Roman"/>
            <family val="1"/>
          </rPr>
          <t>Phosphor &amp; crystal prism</t>
        </r>
      </text>
    </comment>
    <comment ref="D48" authorId="0">
      <text>
        <r>
          <rPr>
            <sz val="12"/>
            <color indexed="81"/>
            <rFont val="Times New Roman"/>
            <family val="1"/>
          </rPr>
          <t>Natural pool of water</t>
        </r>
      </text>
    </comment>
    <comment ref="D49" authorId="0">
      <text>
        <r>
          <rPr>
            <sz val="12"/>
            <color indexed="81"/>
            <rFont val="Times New Roman"/>
            <family val="1"/>
          </rPr>
          <t>dried, powdered peased and powdered animal hoof</t>
        </r>
      </text>
    </comment>
    <comment ref="D50" authorId="0">
      <text>
        <r>
          <rPr>
            <sz val="12"/>
            <color indexed="81"/>
            <rFont val="Times New Roman"/>
            <family val="1"/>
          </rPr>
          <t>granite &amp; 250 GPs' worth of diamond dust</t>
        </r>
      </text>
    </comment>
    <comment ref="D51" authorId="0">
      <text/>
    </comment>
    <comment ref="D52" authorId="0">
      <text>
        <r>
          <rPr>
            <sz val="12"/>
            <color indexed="81"/>
            <rFont val="Times New Roman"/>
            <family val="1"/>
          </rPr>
          <t>A tiny bag, a small (not lit) candle, and a carved bone from any humanoid.</t>
        </r>
      </text>
    </comment>
    <comment ref="D53" authorId="0">
      <text>
        <r>
          <rPr>
            <sz val="12"/>
            <color indexed="81"/>
            <rFont val="Times New Roman"/>
            <family val="1"/>
          </rPr>
          <t>25 GPs' worth of powdered silver</t>
        </r>
      </text>
    </comment>
    <comment ref="D56" authorId="0">
      <text>
        <r>
          <rPr>
            <sz val="12"/>
            <color indexed="81"/>
            <rFont val="Times New Roman"/>
            <family val="1"/>
          </rPr>
          <t>Item distasteful to target</t>
        </r>
      </text>
    </comment>
    <comment ref="D58" authorId="0">
      <text>
        <r>
          <rPr>
            <sz val="12"/>
            <color indexed="81"/>
            <rFont val="Times New Roman"/>
            <family val="1"/>
          </rPr>
          <t>Grave dirt mixed with powdered onyx worth at least 40 gp per HD of the target.</t>
        </r>
      </text>
    </comment>
    <comment ref="D59" authorId="0">
      <text>
        <r>
          <rPr>
            <sz val="12"/>
            <color indexed="81"/>
            <rFont val="Times New Roman"/>
            <family val="1"/>
          </rPr>
          <t>dust from wizard's tomb</t>
        </r>
      </text>
    </comment>
    <comment ref="D64" authorId="0">
      <text>
        <r>
          <rPr>
            <sz val="12"/>
            <color indexed="81"/>
            <rFont val="Times New Roman"/>
            <family val="1"/>
          </rPr>
          <t>Powdered gem</t>
        </r>
      </text>
    </comment>
    <comment ref="D65" authorId="0">
      <text>
        <r>
          <rPr>
            <sz val="12"/>
            <color indexed="81"/>
            <rFont val="Times New Roman"/>
            <family val="1"/>
          </rPr>
          <t>Small block of granite</t>
        </r>
      </text>
    </comment>
  </commentList>
</comments>
</file>

<file path=xl/comments5.xml><?xml version="1.0" encoding="utf-8"?>
<comments xmlns="http://schemas.openxmlformats.org/spreadsheetml/2006/main">
  <authors>
    <author>Alexis Álvarez</author>
  </authors>
  <commentList>
    <comment ref="A2" authorId="0">
      <text>
        <r>
          <rPr>
            <b/>
            <u/>
            <sz val="12"/>
            <color indexed="81"/>
            <rFont val="Times New Roman"/>
            <family val="1"/>
          </rPr>
          <t>Level    Wiz    Domain    Int    Torcwin     Elfwiz     Total</t>
        </r>
        <r>
          <rPr>
            <sz val="12"/>
            <rFont val="Times New Roman"/>
            <family val="1"/>
          </rPr>
          <t xml:space="preserve">
 0            4            d            2            0            0            6+d
 1            4            d            2            0            0            6+d
 2            4            d            1            0            0            4+d
 3            3            d            1            1            0            4+d
 4            2            d            1            0            0            3+d
 5            1            d            1            1            1            3+d</t>
        </r>
      </text>
    </comment>
    <comment ref="Q2" authorId="0">
      <text>
        <r>
          <rPr>
            <sz val="12"/>
            <color indexed="81"/>
            <rFont val="Times New Roman"/>
            <family val="1"/>
          </rPr>
          <t xml:space="preserve">You have a stronger will than normal.
</t>
        </r>
        <r>
          <rPr>
            <b/>
            <sz val="12"/>
            <color indexed="81"/>
            <rFont val="Times New Roman"/>
            <family val="1"/>
          </rPr>
          <t xml:space="preserve">Benefit:  </t>
        </r>
        <r>
          <rPr>
            <sz val="12"/>
            <color indexed="81"/>
            <rFont val="Times New Roman"/>
            <family val="1"/>
          </rPr>
          <t>You get a +2 bonus on all Will saving throws.
PHB 97</t>
        </r>
      </text>
    </comment>
    <comment ref="Q3" authorId="0">
      <text>
        <r>
          <rPr>
            <sz val="12"/>
            <color indexed="81"/>
            <rFont val="Times New Roman"/>
            <family val="1"/>
          </rPr>
          <t xml:space="preserve">Choose a permanent magic item that you possess.  You establish a link to that magic item, and the item improves in capability as you gain levels.
</t>
        </r>
        <r>
          <rPr>
            <b/>
            <sz val="12"/>
            <color indexed="81"/>
            <rFont val="Times New Roman"/>
            <family val="1"/>
          </rPr>
          <t xml:space="preserve">Prerequisite:  </t>
        </r>
        <r>
          <rPr>
            <sz val="12"/>
            <color indexed="81"/>
            <rFont val="Times New Roman"/>
            <family val="1"/>
          </rPr>
          <t xml:space="preserve">A character must be at least 3rd level to take this feat.
</t>
        </r>
        <r>
          <rPr>
            <b/>
            <sz val="12"/>
            <color indexed="81"/>
            <rFont val="Times New Roman"/>
            <family val="1"/>
          </rPr>
          <t xml:space="preserve">Benefit:  </t>
        </r>
        <r>
          <rPr>
            <sz val="12"/>
            <color indexed="81"/>
            <rFont val="Times New Roman"/>
            <family val="1"/>
          </rPr>
          <t xml:space="preserve">By establishing a link to a particular item, you enable that item to gain power as you gain levels.  The exact nature of the item and the powers are described at the link below.
</t>
        </r>
        <r>
          <rPr>
            <b/>
            <sz val="12"/>
            <color indexed="81"/>
            <rFont val="Times New Roman"/>
            <family val="1"/>
          </rPr>
          <t xml:space="preserve">Special:  </t>
        </r>
        <r>
          <rPr>
            <sz val="12"/>
            <color indexed="81"/>
            <rFont val="Times New Roman"/>
            <family val="1"/>
          </rPr>
          <t xml:space="preserve">If you ever lose the chosen item (have it removed from your possession for a continuous period of more than one day per level) or if the item is destroyed, you automatically lose 200 XP per level as well as all benefits derived from possessing the linked item (plus any resources you put into the item).  If you recover the item, you regain these XP.  You may replace a lost or destroyed item familiar after you have advanced one level, as if you were gaining an item familiar for the first time.
</t>
        </r>
        <r>
          <rPr>
            <b/>
            <sz val="12"/>
            <color indexed="81"/>
            <rFont val="Times New Roman"/>
            <family val="1"/>
          </rPr>
          <t>http://www.d20srd.org/srd/variant/magic/itemFamiliars.htm</t>
        </r>
        <r>
          <rPr>
            <sz val="12"/>
            <color indexed="81"/>
            <rFont val="Times New Roman"/>
            <family val="1"/>
          </rPr>
          <t xml:space="preserve">
Unearthed Arcana 170</t>
        </r>
      </text>
    </comment>
    <comment ref="Q4" authorId="0">
      <text>
        <r>
          <rPr>
            <sz val="12"/>
            <color indexed="81"/>
            <rFont val="Times New Roman"/>
            <family val="1"/>
          </rPr>
          <t xml:space="preserve">You can cast spells that last longer than normal.
</t>
        </r>
        <r>
          <rPr>
            <b/>
            <sz val="12"/>
            <color indexed="81"/>
            <rFont val="Times New Roman"/>
            <family val="1"/>
          </rPr>
          <t xml:space="preserve">Benefit:  </t>
        </r>
        <r>
          <rPr>
            <sz val="12"/>
            <color indexed="81"/>
            <rFont val="Times New Roman"/>
            <family val="1"/>
          </rPr>
          <t>An extended spell lasts twice as long as normal.  A spell with a duration of concentration, instantaneous, or permanent is not affected by this feat.  An extended spell uses up a spell slot one level higher than the spell’s actual level.
PHB 93</t>
        </r>
      </text>
    </comment>
    <comment ref="Q5" authorId="0">
      <text>
        <r>
          <rPr>
            <sz val="12"/>
            <color indexed="81"/>
            <rFont val="Times New Roman"/>
            <family val="1"/>
          </rPr>
          <t xml:space="preserve">You make one of your spells last all day.
</t>
        </r>
        <r>
          <rPr>
            <b/>
            <sz val="12"/>
            <color indexed="81"/>
            <rFont val="Times New Roman"/>
            <family val="1"/>
          </rPr>
          <t xml:space="preserve">Prerequisite:  </t>
        </r>
        <r>
          <rPr>
            <sz val="12"/>
            <color indexed="81"/>
            <rFont val="Times New Roman"/>
            <family val="1"/>
          </rPr>
          <t xml:space="preserve">Extend Spell.
</t>
        </r>
        <r>
          <rPr>
            <b/>
            <sz val="12"/>
            <color indexed="81"/>
            <rFont val="Times New Roman"/>
            <family val="1"/>
          </rPr>
          <t xml:space="preserve">Benefit:  </t>
        </r>
        <r>
          <rPr>
            <sz val="12"/>
            <color indexed="81"/>
            <rFont val="Times New Roman"/>
            <family val="1"/>
          </rPr>
          <t>A persistent spell has a duration of 24 hours. The persistent spell must have a personal range or a fixed range (for example, comprehend languages or detect magic). Spells of instantaneous duration, spells with a range of touch, and spells whose effects are discharged cannot be affected by this feat. You need not concentrate on spells such as detect magic and detect thoughts to be aware of the mere presence or absence of the thing detected, but you must still concentrate to gain additional information as normal. Concentration on such a spell is a standard action that does not provoke an attack of opportunity. A persistent spell uses up a spell slot four levels higher than the spell’s actual level.
FRCS 37</t>
        </r>
      </text>
    </comment>
    <comment ref="Q6" authorId="0">
      <text>
        <r>
          <rPr>
            <sz val="12"/>
            <color indexed="81"/>
            <rFont val="Times New Roman"/>
            <family val="1"/>
          </rPr>
          <t xml:space="preserve">Your master has shown you the basics of a spell beyond the normal limits of your experience and training.
</t>
        </r>
        <r>
          <rPr>
            <b/>
            <sz val="12"/>
            <color indexed="81"/>
            <rFont val="Times New Roman"/>
            <family val="1"/>
          </rPr>
          <t xml:space="preserve">Prerequisites:  </t>
        </r>
        <r>
          <rPr>
            <sz val="12"/>
            <color indexed="81"/>
            <rFont val="Times New Roman"/>
            <family val="1"/>
          </rPr>
          <t xml:space="preserve">Spellcasting ability (Int or Cha) 15, arcane caster level 1st.
</t>
        </r>
        <r>
          <rPr>
            <b/>
            <sz val="12"/>
            <color indexed="81"/>
            <rFont val="Times New Roman"/>
            <family val="1"/>
          </rPr>
          <t xml:space="preserve">Benefit:  </t>
        </r>
        <r>
          <rPr>
            <sz val="12"/>
            <color indexed="81"/>
            <rFont val="Times New Roman"/>
            <family val="1"/>
          </rPr>
          <t xml:space="preserve">Choose one 2nd-level spell from a school of magic you have access to. You gain an extra 2nd-level spell slot that must be used initially to cast only the chosen spell. Until your level is high enough to allow you to cast 2nd-level spells, you must succeed on a DC 8 caster level check to successfully cast this spell; if you fail, the spell is miscast to no effect. Your caster level with the chosen spell is your normal caster level, even if this level is insufficient to cast the spell under normal circumstances.
When you become able to cast 2nd-level spells, you lose the benefit described above but retain the extra 2nd-level spell slot, which you can use to prepare or spontaneously cast a spell of 2nd level or lower as you normally would.
Finally, you gain a +2 bonus on all Spellcraft checks.
</t>
        </r>
        <r>
          <rPr>
            <b/>
            <sz val="12"/>
            <color indexed="81"/>
            <rFont val="Times New Roman"/>
            <family val="1"/>
          </rPr>
          <t xml:space="preserve">Special:  </t>
        </r>
        <r>
          <rPr>
            <sz val="12"/>
            <color indexed="81"/>
            <rFont val="Times New Roman"/>
            <family val="1"/>
          </rPr>
          <t>You can take this feat only as a 1st-level character.
Complete Arcane 181</t>
        </r>
      </text>
    </comment>
    <comment ref="Q9" authorId="0">
      <text>
        <r>
          <rPr>
            <sz val="12"/>
            <color indexed="81"/>
            <rFont val="Times New Roman"/>
            <family val="1"/>
          </rPr>
          <t>At 2nd level, an incantatrix gains the ability to apply any metamagic feat she possesses (except Silent Spell, Still Spell, or Quicken Spell) to a spell being cast by a willing allied spellcaster. The caster need not prepare the spell in metamagic form or in a higher-level spell slot; the incantatrix simply modifi es the spell during the casting. Using this ability is a standard action that provokes an attack of opportunity, just like casting a spell, though the incantatrix can use the Concentration skill with this ability as though she were casting defensively. The incantatrix must ready an action to use cooperative metamagic when her ally begins casting and must be adjacent to the caster. The incantatrix must make a Spellcraft check (DC 18 + [3 × modified spell level]) to succeed. “Modified spell level” is the level of the spell slot that the spell would occupy if it were prepared with the metamagic feat applied. Any spell level increases from metamagic feats that the caster applied also count toward the modifi ed spell level. For example, if an incantatrix applies the Maximize Spell feat to an ally’s chain lightning spell, the modifi ed spell level is 9th (6th for the spell, +1 for the Maximize Spell feat), and the DC is 18 + (3 × 9) = 45. If she applies the same feat to an ally’s silent chain lightning spell, the modified spell level is 10th and the Spellcraft DC is 48. An incantatrix can use this ability a number of times per day equal to 3 + her Int modifier.
Player’s Guide to Faerûn 62</t>
        </r>
      </text>
    </comment>
    <comment ref="Q10" authorId="0">
      <text>
        <r>
          <rPr>
            <sz val="12"/>
            <color indexed="81"/>
            <rFont val="Times New Roman"/>
            <family val="1"/>
          </rPr>
          <t>At 1st level, the incantatrix gives up a school of magic so as to focus more on the remaining schools.  She must choose a school of magic other than abjuration or divination as a prohibited school. This prohibited school is in addition to any others already chosen due to school specialization. Thus, a specialized wizard taking this prestige class has three prohibited schools instead of two.
Player’s Guide to Faerûn 62</t>
        </r>
      </text>
    </comment>
    <comment ref="Q11" authorId="0">
      <text>
        <r>
          <rPr>
            <sz val="12"/>
            <color indexed="81"/>
            <rFont val="Times New Roman"/>
            <family val="1"/>
          </rPr>
          <t>A 1st-level elf wizard begins play with one extra 1st-level spell in her spellbook. At each new wizard level, she gains one extra spell of any spell level that she can cast. This represents the additional elven insight and experience with arcane magic.
The elf wizard may also prepare one additional spell of her highest spell level each day. Unlike the specialist wizard ability, this spell may be of any school.
This substitution feature replaces the standard wizard’s
ability to specialize in a school of magic.
Races of the Wild 157</t>
        </r>
      </text>
    </comment>
    <comment ref="Q12" authorId="0">
      <text>
        <r>
          <rPr>
            <sz val="12"/>
            <color indexed="81"/>
            <rFont val="Times New Roman"/>
            <family val="1"/>
          </rPr>
          <t xml:space="preserve">Your spells channel positive energy to deal extra damage to undead creatures, but are less effective against other opponents.
</t>
        </r>
        <r>
          <rPr>
            <b/>
            <sz val="12"/>
            <color indexed="81"/>
            <rFont val="Times New Roman"/>
            <family val="1"/>
          </rPr>
          <t xml:space="preserve">Prerequisites:  </t>
        </r>
        <r>
          <rPr>
            <sz val="12"/>
            <color indexed="81"/>
            <rFont val="Times New Roman"/>
            <family val="1"/>
          </rPr>
          <t xml:space="preserve">Nonevil alignment, must not have the ability to rebuke undead.
</t>
        </r>
        <r>
          <rPr>
            <b/>
            <sz val="12"/>
            <color indexed="81"/>
            <rFont val="Times New Roman"/>
            <family val="1"/>
          </rPr>
          <t xml:space="preserve">Benefit:  </t>
        </r>
        <r>
          <rPr>
            <sz val="12"/>
            <color indexed="81"/>
            <rFont val="Times New Roman"/>
            <family val="1"/>
          </rPr>
          <t xml:space="preserve">Your spells are infused with positive energy. An energized spell deals an extra 50% damage to undead creatures, but deals 50% less damage to nonundead creatures and to objects.
An energized spell uses up a spell slot one level higher than the spell’s actual level.
</t>
        </r>
        <r>
          <rPr>
            <b/>
            <sz val="12"/>
            <color indexed="81"/>
            <rFont val="Times New Roman"/>
            <family val="1"/>
          </rPr>
          <t xml:space="preserve">Special:  </t>
        </r>
        <r>
          <rPr>
            <sz val="12"/>
            <color indexed="81"/>
            <rFont val="Times New Roman"/>
            <family val="1"/>
          </rPr>
          <t>A character who has the ability to channel negative energy to rebuke or command undead cannot select this feat.
Libris Mortis 26</t>
        </r>
      </text>
    </comment>
    <comment ref="Q13" authorId="0">
      <text>
        <r>
          <rPr>
            <sz val="12"/>
            <color indexed="81"/>
            <rFont val="Times New Roman"/>
            <family val="1"/>
          </rPr>
          <t>At 3rd level, an incantatrix can attempt to apply a metamagic feat she possesses to a persistent spell effect that is already in place. For example, she could use Extend Spell to extend the duration of a wall of force or Maximize Spell to maximize the damage dealt by a cloudkill. To use this ability, the incantatrix must be adjacent to or within the spell effect and make a successful Spellcraft check (DC 18 + [3 × modifi ed spell level].  “Modified spell level” is the level of the spell slot that the spell would occupy if it were prepared with the metamagic feat applied.
Spell slot increases for metamagic feats that were applied to affect the spell’s casting (such as Still Spell, Silent Spell, or Quicken Spell) do not count toward the modified spell level, but adjustments for metamagic that change the spell’s effect (such as Empower Spell, Enlarge Spell, or Widen Spell) do count.
For example, applying the Extend Spell feat to a wall of fire gives it a modifi ed spell level of 5th (4th for the spell +1 for the Extend Spell feat), so the DC would be 18 + (3 × 5) = 33. If the wall of fire had been cast with the Silent Spell feat applied, the DC is still 33, since that feat applies to the spell’s casting, not its effect.  On the other hand, extending an empowered wall of fire would give it a modifi ed spell level of 7th and a Spellcraft DC of 39.
An incantatrix can use this ability a number of times per day equal to 3 + her Int modifi er. Using this ability is a full-round action that provokes attacks of opportunity.
Player’s Guide to Faerûn 62</t>
        </r>
      </text>
    </comment>
    <comment ref="Q14" authorId="0">
      <text>
        <r>
          <rPr>
            <sz val="12"/>
            <color indexed="81"/>
            <rFont val="Times New Roman"/>
            <family val="1"/>
          </rPr>
          <t>At 5th level, an incantatrix gains the ability to apply a metamagic feat she possesses to the effect of a spell trigger item (generally a wand). To use this ability, she must have the appropriate item creation feat to make the spell trigger item she is using. Using metamagic spell trigger expends a number of additional charges from the item equal to the number of effective spell levels the metamagic feat would add to a spell. For example, an incantatrix can use Quicken Spell to modify a spell cast from a wand by spending 5 charges (1 + 4 additional charges for the spell slot increase). Alternatively, she can apply Empower Spell to the effect by spending 3 charges, or trigger it silently by spending 2 charges. The Still Spell feat confers no benefi t when applied to a spell trigger item.
An incantatrix cannot use this ability when using a spell trigger item that does not h ave charges, such as a strand of prayer beads.
Player’s Guide to Faerûn 63</t>
        </r>
      </text>
    </comment>
    <comment ref="Q15" authorId="0">
      <text>
        <r>
          <rPr>
            <sz val="12"/>
            <color indexed="81"/>
            <rFont val="Times New Roman"/>
            <family val="1"/>
          </rPr>
          <t>At 3rd level, an elf wizard’s link to her familiar strengthens. The bonus on skill checks, saves, or hitpoints granted by the familiar doubles. For example, the cat familiar of an elf wizard grants a +6 bonus on Move Silently checks (rather than +3), a weasel familiar grants a +4 bonus on Reflex saves (rather than +2), and a toad familiar grants +6 hit points (rather than +3). This increase only applies when the familiar is within arm’s reach of the wizard; when the creature is farther away than that, the normal bonus applies (unless the familiar is more than one mile away, in which case no bonus applies, as described on page 52 in the Player’s Handbook).
This substitution feature replaces the standard wizard familiar’s ability to deliver touch spells (normally gained by the familiar of a 3rd-level wizard) and the familiar’s ability to speak with animals of its kind (normally gained by the familiar of a 7th-level wizard). If the wizard’s familiar already has either of these abilities (for instance, if the character is a multiclass sorcerer/wizard), it loses those abilities when the wizard selects this substitution level.
Races of the Wild 157</t>
        </r>
      </text>
    </comment>
    <comment ref="Q16" authorId="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Q17" authorId="0">
      <text>
        <r>
          <rPr>
            <sz val="12"/>
            <rFont val="Times New Roman"/>
            <family val="1"/>
          </rPr>
          <t>A wizard can obtain a familiar.  Doing so takes 24 hours and uses up magical materials that cost 100 gp.  A familiar is a magical beast that resembles a small animal and is unusually tough and intelligent.  The creature serves as a companion and servant.
The wizard chooses the kind of familiar he gets.  As the wizard advances in level, his familiar also increases in power.  If the familiar dies or is dismissed by the sorcerer, the wizard must attempt a DC 15 Fortitude saving throw.  Failure means he loses 200 experience points per sorcerer level; success reduces the loss to one-half that amount.  However, a wizard's experience point total can never go below 0 as the result of a familiar’s demise or dismissal.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
PHB (Sorcerer class features)</t>
        </r>
      </text>
    </comment>
    <comment ref="Q18" authorId="0">
      <text>
        <r>
          <rPr>
            <sz val="12"/>
            <color indexed="81"/>
            <rFont val="Times New Roman"/>
            <family val="1"/>
          </rPr>
          <t xml:space="preserve">You can use your connection to the divine to inquire about mysteries beyond mortal ken.
</t>
        </r>
        <r>
          <rPr>
            <b/>
            <sz val="12"/>
            <color indexed="81"/>
            <rFont val="Times New Roman"/>
            <family val="1"/>
          </rPr>
          <t xml:space="preserve">Level:  </t>
        </r>
        <r>
          <rPr>
            <sz val="12"/>
            <color indexed="81"/>
            <rFont val="Times New Roman"/>
            <family val="1"/>
          </rPr>
          <t xml:space="preserve">5th, 10th, 15th, or 20th.
</t>
        </r>
        <r>
          <rPr>
            <b/>
            <sz val="12"/>
            <color indexed="81"/>
            <rFont val="Times New Roman"/>
            <family val="1"/>
          </rPr>
          <t xml:space="preserve">Replaces: </t>
        </r>
        <r>
          <rPr>
            <sz val="12"/>
            <color indexed="81"/>
            <rFont val="Times New Roman"/>
            <family val="1"/>
          </rPr>
          <t xml:space="preserve"> This benefit replaces the bonus feat gained by a wizard at 5th, 10th, 15th, or 20th level.
</t>
        </r>
        <r>
          <rPr>
            <b/>
            <sz val="12"/>
            <color indexed="81"/>
            <rFont val="Times New Roman"/>
            <family val="1"/>
          </rPr>
          <t xml:space="preserve">Benefit:  </t>
        </r>
        <r>
          <rPr>
            <sz val="12"/>
            <color indexed="81"/>
            <rFont val="Times New Roman"/>
            <family val="1"/>
          </rPr>
          <t>You can spontaneously cast any spell of the divination school by sacrificing a prepared spell of equal or greater level. For example, if you suddenly have need of the 2nd-level spell locate object, you can sacrifice a prepared 2nd-level spell (such as mirror image) or any prepared spell of a higher level to cast it on the spot.
Complete Champion 52</t>
        </r>
      </text>
    </comment>
  </commentList>
</comments>
</file>

<file path=xl/comments6.xml><?xml version="1.0" encoding="utf-8"?>
<comments xmlns="http://schemas.openxmlformats.org/spreadsheetml/2006/main">
  <authors>
    <author>Alexis Álvarez</author>
  </authors>
  <commentList>
    <comment ref="A3" authorId="0">
      <text>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Weapon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and swift (command)
This weapon has a faint glow emanating from within it.
A blessed weapon is treated as goodaligned for the purpose of overcoming damage reduction.  This effect is continuous and requires no activation.
In addition, three times per day you can activate a blessed weapon to automatically confirm all critical threats against evil foes for 1 round (as if the weapon were affected by the bless weapon spell).
Other effects related to threatening or confirming critical hits (such as the keen edge spell or the vorpal weapon property)
don’t confer an additional benefit on a weapon that has this property.
</t>
        </r>
        <r>
          <rPr>
            <b/>
            <sz val="12"/>
            <color indexed="81"/>
            <rFont val="Times New Roman"/>
            <family val="1"/>
          </rPr>
          <t xml:space="preserve">Prerequisites:  </t>
        </r>
        <r>
          <rPr>
            <sz val="12"/>
            <color indexed="81"/>
            <rFont val="Times New Roman"/>
            <family val="1"/>
          </rPr>
          <t xml:space="preserve">Craft Magic Arms and Armor, bless weapon.
</t>
        </r>
        <r>
          <rPr>
            <b/>
            <sz val="12"/>
            <color indexed="81"/>
            <rFont val="Times New Roman"/>
            <family val="1"/>
          </rPr>
          <t xml:space="preserve">Cost to Create:  </t>
        </r>
        <r>
          <rPr>
            <sz val="12"/>
            <color indexed="81"/>
            <rFont val="Times New Roman"/>
            <family val="1"/>
          </rPr>
          <t>Varies.
MIC 29</t>
        </r>
      </text>
    </comment>
    <comment ref="D9" authorId="0">
      <text>
        <r>
          <rPr>
            <sz val="12"/>
            <color indexed="81"/>
            <rFont val="Times New Roman"/>
            <family val="1"/>
          </rPr>
          <t>Balance, Climb, Escape Artist, Hide, Jump, Move Silently, Sleight of Hand, Tumble.</t>
        </r>
      </text>
    </comment>
  </commentList>
</comments>
</file>

<file path=xl/comments7.xml><?xml version="1.0" encoding="utf-8"?>
<comments xmlns="http://schemas.openxmlformats.org/spreadsheetml/2006/main">
  <authors>
    <author>Alexis Álvarez</author>
  </authors>
  <commentList>
    <comment ref="A3" authorId="0">
      <text>
        <r>
          <rPr>
            <sz val="12"/>
            <color indexed="81"/>
            <rFont val="Times New Roman"/>
            <family val="1"/>
          </rPr>
          <t xml:space="preserve">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b/>
            <sz val="12"/>
            <color indexed="81"/>
            <rFont val="Times New Roman"/>
            <family val="1"/>
          </rPr>
          <t xml:space="preserve">Prerequisites:  </t>
        </r>
        <r>
          <rPr>
            <sz val="12"/>
            <color indexed="81"/>
            <rFont val="Times New Roman"/>
            <family val="1"/>
          </rPr>
          <t>Craft Wondrous Item, cure moderate wounds.</t>
        </r>
      </text>
    </comment>
    <comment ref="A4" authorId="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Face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divination
</t>
        </r>
        <r>
          <rPr>
            <b/>
            <sz val="12"/>
            <color indexed="81"/>
            <rFont val="Times New Roman"/>
            <family val="1"/>
          </rPr>
          <t xml:space="preserve">Activation:  </t>
        </r>
        <r>
          <rPr>
            <sz val="12"/>
            <color indexed="81"/>
            <rFont val="Times New Roman"/>
            <family val="1"/>
          </rPr>
          <t xml:space="preserve">See text
This glass lens is rimmed with gold and has a fine gold chain attached to an ear clip.  Putting on a monocle is a standard action.  While wearing an artificer’s monocle, whenever you successfully use your artificer knowledge class feature (ECS 31) to detect an item’s magical aura or you cast detect magic and have at least 5 ranks of Knowledge (arcana), you can spend 1 additional minute studying the item.  If you do, you can identify the abilities of that item as if you had cast identify upon it.
</t>
        </r>
        <r>
          <rPr>
            <b/>
            <sz val="12"/>
            <color indexed="81"/>
            <rFont val="Times New Roman"/>
            <family val="1"/>
          </rPr>
          <t xml:space="preserve">Prerequisites:  </t>
        </r>
        <r>
          <rPr>
            <sz val="12"/>
            <color indexed="81"/>
            <rFont val="Times New Roman"/>
            <family val="1"/>
          </rPr>
          <t>Craft Wondrous Item, identify, artificer knowledge or Knowledge (arcana) 5 ranks.
MIC 72</t>
        </r>
      </text>
    </comment>
    <comment ref="A6" authorId="0">
      <text>
        <r>
          <rPr>
            <b/>
            <sz val="12"/>
            <color indexed="81"/>
            <rFont val="Times New Roman"/>
            <family val="1"/>
          </rPr>
          <t xml:space="preserve">Price (Item Level):  </t>
        </r>
        <r>
          <rPr>
            <sz val="12"/>
            <color indexed="81"/>
            <rFont val="Times New Roman"/>
            <family val="1"/>
          </rPr>
          <t xml:space="preserve">6,000 gp (10th)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conjuration
</t>
        </r>
        <r>
          <rPr>
            <b/>
            <sz val="12"/>
            <color indexed="81"/>
            <rFont val="Times New Roman"/>
            <family val="1"/>
          </rPr>
          <t xml:space="preserve">Activation:  </t>
        </r>
        <r>
          <rPr>
            <sz val="12"/>
            <color indexed="81"/>
            <rFont val="Times New Roman"/>
            <family val="1"/>
          </rPr>
          <t>— and standard (command)
These wolfhide boots are secured with leather thongs that wrap twice about the ankle. The fur is exceptionally soft and has a faint sheen that makes the boots appear to shimmer in the light.
The spirit of a blink dog has been harnessed within these boots. While you are wearing these boots, your caster level for all teleportation spells is increased by 2.  This is a continuous effect and requires no activation.  In addition, when you speak the command word, you can teleport up to 60 feet with no chance for error, as if using a greater teleport spell. This ability functions three times per day.
Prerequisites:  Craft Wondrous Item, dimension door.
MIC 76 - 77</t>
        </r>
      </text>
    </comment>
  </commentList>
</comments>
</file>

<file path=xl/sharedStrings.xml><?xml version="1.0" encoding="utf-8"?>
<sst xmlns="http://schemas.openxmlformats.org/spreadsheetml/2006/main" count="1578" uniqueCount="579">
  <si>
    <t>Race:</t>
  </si>
  <si>
    <t>Sex:</t>
  </si>
  <si>
    <t>Height:</t>
  </si>
  <si>
    <t>Weight:</t>
  </si>
  <si>
    <t>Strength:</t>
  </si>
  <si>
    <t>Dexterity:</t>
  </si>
  <si>
    <t>Skill</t>
  </si>
  <si>
    <t>Properties</t>
  </si>
  <si>
    <t>Melee Weapon</t>
  </si>
  <si>
    <t>Dmg</t>
  </si>
  <si>
    <t>Qty.</t>
  </si>
  <si>
    <t>Ranged Weapon</t>
  </si>
  <si>
    <t>Dmg.</t>
  </si>
  <si>
    <t>Rng.</t>
  </si>
  <si>
    <t>Weight on Hand (this page):</t>
  </si>
  <si>
    <t>Gold:</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</si>
  <si>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</si>
  <si>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</si>
  <si>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</si>
  <si>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</si>
  <si>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</si>
  <si>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</si>
  <si>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</si>
  <si>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</si>
  <si>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</si>
  <si>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</si>
  <si>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</si>
  <si>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</si>
  <si>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</si>
  <si>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</si>
  <si>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</si>
  <si>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</si>
  <si>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</si>
  <si>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</si>
  <si>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</si>
  <si>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</si>
  <si>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</si>
  <si>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</si>
  <si>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</si>
  <si>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</si>
  <si>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</si>
  <si>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</si>
  <si>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</si>
  <si>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</si>
  <si>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</si>
  <si>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</si>
  <si>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</si>
  <si>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</si>
  <si>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</si>
  <si>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</si>
  <si>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</si>
  <si>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</si>
  <si>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</si>
  <si>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</si>
  <si>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</si>
  <si>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</si>
  <si>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</si>
  <si>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</si>
  <si>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</si>
  <si>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</si>
  <si>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</si>
  <si>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</si>
  <si>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</si>
  <si>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</si>
  <si>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</si>
  <si>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</si>
  <si>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</si>
  <si>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</si>
  <si>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</si>
  <si>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</si>
  <si>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</si>
  <si>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</si>
  <si>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Current HP:</t>
  </si>
  <si>
    <t>Class:</t>
  </si>
  <si>
    <t>Level:</t>
  </si>
  <si>
    <t>Alignment:</t>
  </si>
  <si>
    <t>Handedness:</t>
  </si>
  <si>
    <t>Total</t>
  </si>
  <si>
    <t>Critical</t>
  </si>
  <si>
    <t>Fortitude</t>
  </si>
  <si>
    <t>Reflex</t>
  </si>
  <si>
    <t>Will</t>
  </si>
  <si>
    <t>Armor &amp; Shield</t>
  </si>
  <si>
    <t>Missiles</t>
  </si>
  <si>
    <t>Lb. Capacity:</t>
  </si>
  <si>
    <t>Lb. Carried:</t>
  </si>
  <si>
    <t>Base Speed:</t>
  </si>
  <si>
    <t>Languages</t>
  </si>
  <si>
    <t>Equipment Worn</t>
  </si>
  <si>
    <t>Item</t>
  </si>
  <si>
    <t>Mass</t>
  </si>
  <si>
    <t>Effects/</t>
  </si>
  <si>
    <t>Notes</t>
  </si>
  <si>
    <t>Equipment Carried</t>
  </si>
  <si>
    <t>Weight on Hand:</t>
  </si>
  <si>
    <t>Horse Encumbrance:</t>
  </si>
  <si>
    <t>Check</t>
  </si>
  <si>
    <t>Arcane</t>
  </si>
  <si>
    <t>Speed</t>
  </si>
  <si>
    <t>Age:</t>
  </si>
  <si>
    <t>Region:</t>
  </si>
  <si>
    <t>Speak Language</t>
  </si>
  <si>
    <t>Knowledge:  Nature</t>
  </si>
  <si>
    <t>Knowledge:  Arcana</t>
  </si>
  <si>
    <t>Knowledge:  Religion</t>
  </si>
  <si>
    <t>Sleight of Hand</t>
  </si>
  <si>
    <t>Survival</t>
  </si>
  <si>
    <t>1d4</t>
  </si>
  <si>
    <t>Female</t>
  </si>
  <si>
    <t>Craft:  (type)</t>
  </si>
  <si>
    <t>Profession:  (type)</t>
  </si>
  <si>
    <t>Bedroll</t>
  </si>
  <si>
    <t>Explorer's Outfit</t>
  </si>
  <si>
    <t>Waterskin</t>
  </si>
  <si>
    <t>19-20, x2</t>
  </si>
  <si>
    <t>Piercing</t>
  </si>
  <si>
    <t>30'</t>
  </si>
  <si>
    <t>Deity:</t>
  </si>
  <si>
    <t>Attack Bonus:</t>
  </si>
  <si>
    <t>Class Features</t>
  </si>
  <si>
    <t>Touch AC:</t>
  </si>
  <si>
    <t>Weapon Proficiencies</t>
  </si>
  <si>
    <t>Atk</t>
  </si>
  <si>
    <t>General Feats</t>
  </si>
  <si>
    <t>Perform:  (type)</t>
  </si>
  <si>
    <t>Scroll Case</t>
  </si>
  <si>
    <t>Dagger</t>
  </si>
  <si>
    <t>Sun Elf</t>
  </si>
  <si>
    <t>Knowledge:  Dungeoneering</t>
  </si>
  <si>
    <t>Knowledge:  The Planes</t>
  </si>
  <si>
    <t>Scribe Scroll</t>
  </si>
  <si>
    <t>Inkpen</t>
  </si>
  <si>
    <t>Ink</t>
  </si>
  <si>
    <t>Parchment</t>
  </si>
  <si>
    <t>On Mount (none)</t>
  </si>
  <si>
    <t>Spell</t>
  </si>
  <si>
    <t>Level</t>
  </si>
  <si>
    <t>DC</t>
  </si>
  <si>
    <t>Cast?</t>
  </si>
  <si>
    <t>¨</t>
  </si>
  <si>
    <t>Healing Belt</t>
  </si>
  <si>
    <t>Incantatrix</t>
  </si>
  <si>
    <t>+4</t>
  </si>
  <si>
    <t>Item Familiar</t>
  </si>
  <si>
    <t>Wizard</t>
  </si>
  <si>
    <t>Summon Familiar</t>
  </si>
  <si>
    <t>Memorized Spells</t>
  </si>
  <si>
    <t>1 rnd/lvl</t>
  </si>
  <si>
    <t>25’ + 2½’/lvl</t>
  </si>
  <si>
    <t>V S M/DF</t>
  </si>
  <si>
    <t>Conjuration</t>
  </si>
  <si>
    <t>1 SA</t>
  </si>
  <si>
    <t>V S M</t>
  </si>
  <si>
    <t>1 min/lvl</t>
  </si>
  <si>
    <t>Evocation</t>
  </si>
  <si>
    <t>Instant</t>
  </si>
  <si>
    <t>Touch</t>
  </si>
  <si>
    <t>V S</t>
  </si>
  <si>
    <t>V S F</t>
  </si>
  <si>
    <t>10 min/lvl</t>
  </si>
  <si>
    <t>Personal</t>
  </si>
  <si>
    <t>Universal</t>
  </si>
  <si>
    <t>Read Magic</t>
  </si>
  <si>
    <t>+1 all saves</t>
  </si>
  <si>
    <t>1 minute</t>
  </si>
  <si>
    <t>Abjuration</t>
  </si>
  <si>
    <t>Resistance</t>
  </si>
  <si>
    <t>1d3</t>
  </si>
  <si>
    <t>Ray of Frost</t>
  </si>
  <si>
    <t>lift, affect 0.5-kg. or 0.5-m</t>
  </si>
  <si>
    <t>1 hour</t>
  </si>
  <si>
    <t>10’</t>
  </si>
  <si>
    <t>Prestidigitation</t>
  </si>
  <si>
    <t>V M/DF</t>
  </si>
  <si>
    <t>Light</t>
  </si>
  <si>
    <t>V</t>
  </si>
  <si>
    <t>Flare</t>
  </si>
  <si>
    <t>1d6</t>
  </si>
  <si>
    <t>Necro.</t>
  </si>
  <si>
    <t>Disrupt Undead</t>
  </si>
  <si>
    <t>must concentrate</t>
  </si>
  <si>
    <t>60’</t>
  </si>
  <si>
    <t>Detect Magic</t>
  </si>
  <si>
    <t>functional for other spells</t>
  </si>
  <si>
    <t>Permanent</t>
  </si>
  <si>
    <t>1 rune</t>
  </si>
  <si>
    <t>Arcane Mark</t>
  </si>
  <si>
    <t>Duration</t>
  </si>
  <si>
    <t>Range</t>
  </si>
  <si>
    <t>Casting</t>
  </si>
  <si>
    <t>Components</t>
  </si>
  <si>
    <t>School</t>
  </si>
  <si>
    <t>Heavy &amp; Light Crossbow</t>
  </si>
  <si>
    <t>Club, Dagger, Quarterstaff</t>
  </si>
  <si>
    <t>100’ + 10’/lvl</t>
  </si>
  <si>
    <t>Daze</t>
  </si>
  <si>
    <t>Enchant.</t>
  </si>
  <si>
    <t>1 round</t>
  </si>
  <si>
    <t>vs. humanoids w &lt;6 HD</t>
  </si>
  <si>
    <t>Acid Splash</t>
  </si>
  <si>
    <t>Detect Poison</t>
  </si>
  <si>
    <t>Divination</t>
  </si>
  <si>
    <t>PHB 219</t>
  </si>
  <si>
    <t>Mage Hand</t>
  </si>
  <si>
    <t>Transmut.</t>
  </si>
  <si>
    <t>Concent.</t>
  </si>
  <si>
    <t>PHB 249</t>
  </si>
  <si>
    <t>Mending</t>
  </si>
  <si>
    <t>PHB 253</t>
  </si>
  <si>
    <t>Open/Close</t>
  </si>
  <si>
    <t>PHB 258</t>
  </si>
  <si>
    <t>Message</t>
  </si>
  <si>
    <t>Touch of Fatigue</t>
  </si>
  <si>
    <t>PHB 293</t>
  </si>
  <si>
    <t>PHB 232</t>
  </si>
  <si>
    <t>PHB 248</t>
  </si>
  <si>
    <t>PHB 269</t>
  </si>
  <si>
    <t>AC:</t>
  </si>
  <si>
    <t>Kg. Carried:</t>
  </si>
  <si>
    <t>Wt. Capacity:</t>
  </si>
  <si>
    <t>Boots of Big Stepping</t>
  </si>
  <si>
    <t>Bag Encumbrance:</t>
  </si>
  <si>
    <t>Ring of Protection +1</t>
  </si>
  <si>
    <t>n.a.</t>
  </si>
  <si>
    <t>Stash (designate)</t>
  </si>
  <si>
    <t>Artificer's Monocle</t>
  </si>
  <si>
    <t>Magic item</t>
  </si>
  <si>
    <t>Baleful Polymorph</t>
  </si>
  <si>
    <t>Wall of Force</t>
  </si>
  <si>
    <t>Polymorph</t>
  </si>
  <si>
    <t>Lesser Globe of Invulnerability</t>
  </si>
  <si>
    <t>Greater Invisibility</t>
  </si>
  <si>
    <t>Haste</t>
  </si>
  <si>
    <t>Dispel Magic</t>
  </si>
  <si>
    <t>Fireball</t>
  </si>
  <si>
    <t>Sleet Storm</t>
  </si>
  <si>
    <t>Levitate</t>
  </si>
  <si>
    <t>Scorching Ray</t>
  </si>
  <si>
    <t>Expeditious Retreat</t>
  </si>
  <si>
    <t>Enlarge Person</t>
  </si>
  <si>
    <t>Mage Armor</t>
  </si>
  <si>
    <t>Feather Fall</t>
  </si>
  <si>
    <t>Sleep</t>
  </si>
  <si>
    <t>Magic Missile</t>
  </si>
  <si>
    <t>Burning Hands</t>
  </si>
  <si>
    <t>Stoneskin</t>
  </si>
  <si>
    <t>Protection from Energy</t>
  </si>
  <si>
    <t>Suggestion</t>
  </si>
  <si>
    <t>Disguise Self</t>
  </si>
  <si>
    <t>Identify</t>
  </si>
  <si>
    <t>Neutral Good</t>
  </si>
  <si>
    <r>
      <t>20</t>
    </r>
    <r>
      <rPr>
        <sz val="13"/>
        <rFont val="Times New Roman"/>
        <family val="1"/>
      </rPr>
      <t>/</t>
    </r>
    <r>
      <rPr>
        <sz val="13"/>
        <color indexed="51"/>
        <rFont val="Times New Roman"/>
        <family val="1"/>
      </rPr>
      <t>40</t>
    </r>
    <r>
      <rPr>
        <sz val="13"/>
        <rFont val="Times New Roman"/>
        <family val="1"/>
      </rPr>
      <t>/</t>
    </r>
    <r>
      <rPr>
        <sz val="13"/>
        <color indexed="10"/>
        <rFont val="Times New Roman"/>
        <family val="1"/>
      </rPr>
      <t>60</t>
    </r>
  </si>
  <si>
    <t>Summon Monster V</t>
  </si>
  <si>
    <t>Cormyr</t>
  </si>
  <si>
    <t>Surinya</t>
  </si>
  <si>
    <t>Laninai</t>
  </si>
  <si>
    <t>Played by Jorge Chacón</t>
  </si>
  <si>
    <t>5’ 5”</t>
  </si>
  <si>
    <t>120 lbs.</t>
  </si>
  <si>
    <t>Right</t>
  </si>
  <si>
    <t>Elven Wizard</t>
  </si>
  <si>
    <t>Generalist Wizardry</t>
  </si>
  <si>
    <t>Crl. Lrth.</t>
  </si>
  <si>
    <t>Natural Link</t>
  </si>
  <si>
    <t>Cooperative Metamagic</t>
  </si>
  <si>
    <t>Metamagic Spell Trigger</t>
  </si>
  <si>
    <t>Draconic, Illuskan, Damaran,</t>
  </si>
  <si>
    <t>Common, Elven, Chondathan,</t>
  </si>
  <si>
    <t>Turmic, Sylvan</t>
  </si>
  <si>
    <t>Whelm</t>
  </si>
  <si>
    <t>True Strike</t>
  </si>
  <si>
    <t>True Casting</t>
  </si>
  <si>
    <t>Thunderhead</t>
  </si>
  <si>
    <t>Targeting Ray</t>
  </si>
  <si>
    <t>Spirit Worm</t>
  </si>
  <si>
    <t>Spell Flower</t>
  </si>
  <si>
    <t>Sonic Blast</t>
  </si>
  <si>
    <t>Sniper's Shot</t>
  </si>
  <si>
    <t>Slow Burn</t>
  </si>
  <si>
    <t>Slide</t>
  </si>
  <si>
    <t>Shieldbearer</t>
  </si>
  <si>
    <t>Scatterspray</t>
  </si>
  <si>
    <t>Rouse</t>
  </si>
  <si>
    <t>Resist Planar Alignment</t>
  </si>
  <si>
    <t>Resinous Tar</t>
  </si>
  <si>
    <t>Ray of Flame</t>
  </si>
  <si>
    <t>Raging Flame</t>
  </si>
  <si>
    <t>Power Word Fatigue</t>
  </si>
  <si>
    <t>Orb of Fire, Lesser</t>
  </si>
  <si>
    <t>Orb of Cold, Lesser</t>
  </si>
  <si>
    <t>Orb of Acid, Lesser</t>
  </si>
  <si>
    <t>Magic Weapon</t>
  </si>
  <si>
    <t>Light of Lunia</t>
  </si>
  <si>
    <t>Kelgore's Fire Bolt</t>
  </si>
  <si>
    <t>Karmic Aura</t>
  </si>
  <si>
    <t>Jet of Steam</t>
  </si>
  <si>
    <t>Ironguts</t>
  </si>
  <si>
    <t>Hold Portal</t>
  </si>
  <si>
    <t>Hail of Stone</t>
  </si>
  <si>
    <t>Guiding Light</t>
  </si>
  <si>
    <t>Guided Shot</t>
  </si>
  <si>
    <t>Fist of Stone</t>
  </si>
  <si>
    <t>Ectoplasmic Armor</t>
  </si>
  <si>
    <t>Distract</t>
  </si>
  <si>
    <t>Deep Breath</t>
  </si>
  <si>
    <t>Dead End</t>
  </si>
  <si>
    <t>Comprehend Languages</t>
  </si>
  <si>
    <t>Chill Touch</t>
  </si>
  <si>
    <t>Blades of Fire</t>
  </si>
  <si>
    <t>Backbiter</t>
  </si>
  <si>
    <t>Arrow Mind</t>
  </si>
  <si>
    <t>Roll</t>
  </si>
  <si>
    <t>Spell Level</t>
  </si>
  <si>
    <t>Daily Total</t>
  </si>
  <si>
    <t>Int Bonus</t>
  </si>
  <si>
    <t>Wiz Spells</t>
  </si>
  <si>
    <t>7th</t>
  </si>
  <si>
    <t>6th</t>
  </si>
  <si>
    <t>5th</t>
  </si>
  <si>
    <t>4th</t>
  </si>
  <si>
    <t>3rd</t>
  </si>
  <si>
    <t>2nd</t>
  </si>
  <si>
    <t>1st</t>
  </si>
  <si>
    <t>Spells per Day</t>
  </si>
  <si>
    <t>Domain Spell</t>
  </si>
  <si>
    <t>Heward’s Greater Haversack (600-lb. limit)</t>
  </si>
  <si>
    <t>Iron Will</t>
  </si>
  <si>
    <t>Focused Study</t>
  </si>
  <si>
    <t>Base 2</t>
  </si>
  <si>
    <t>Base 10</t>
  </si>
  <si>
    <t>Wiz. Bonus:  Spontaneous Divination</t>
  </si>
  <si>
    <t>Regional:  Persistent Spell</t>
  </si>
  <si>
    <t>Inc. Bonus:  Energize Spell</t>
  </si>
  <si>
    <t>Precocious Apprentice</t>
  </si>
  <si>
    <t>Apprentice Bonus</t>
  </si>
  <si>
    <t>2</t>
  </si>
  <si>
    <t>Bear’s Endurance</t>
  </si>
  <si>
    <t>Blindness/Deafness</t>
  </si>
  <si>
    <t>Blur</t>
  </si>
  <si>
    <t>Bull’s Strength</t>
  </si>
  <si>
    <t>Darkness</t>
  </si>
  <si>
    <t>Daze Monster</t>
  </si>
  <si>
    <t>Detect Thoughts</t>
  </si>
  <si>
    <t>Eagle’s Splendor</t>
  </si>
  <si>
    <t>Endurance</t>
  </si>
  <si>
    <t>Fire Trap</t>
  </si>
  <si>
    <t>Flaming Sphere</t>
  </si>
  <si>
    <t>Fox’s Cunning</t>
  </si>
  <si>
    <t>Ghoul Touch</t>
  </si>
  <si>
    <t>Gust of Wind</t>
  </si>
  <si>
    <t>Hypnotic Pattern</t>
  </si>
  <si>
    <t>Invisibility</t>
  </si>
  <si>
    <t>Knock</t>
  </si>
  <si>
    <t>Melf’s Acid Arrow</t>
  </si>
  <si>
    <t>Minor Image</t>
  </si>
  <si>
    <t>Mirror Image</t>
  </si>
  <si>
    <t>Owl’s Wisdom</t>
  </si>
  <si>
    <t>Scare</t>
  </si>
  <si>
    <t>Shatter</t>
  </si>
  <si>
    <t>Spider Climb</t>
  </si>
  <si>
    <t>Summon Monster II</t>
  </si>
  <si>
    <t>Summon Undead II</t>
  </si>
  <si>
    <t>Animate Dead</t>
  </si>
  <si>
    <t>Arcane Sight</t>
  </si>
  <si>
    <t>Clairaudience/voyance</t>
  </si>
  <si>
    <t>Daylight</t>
  </si>
  <si>
    <t>Deep Slumber</t>
  </si>
  <si>
    <t>Fire Shield</t>
  </si>
  <si>
    <t>Flame Arrow</t>
  </si>
  <si>
    <t>Fly</t>
  </si>
  <si>
    <t>Keen Edge</t>
  </si>
  <si>
    <t>Leomund’s Tiny Hut</t>
  </si>
  <si>
    <t>Lightning Bolt</t>
  </si>
  <si>
    <t>Major Image</t>
  </si>
  <si>
    <t>Ray of Exhaustion</t>
  </si>
  <si>
    <t>Remove Curse</t>
  </si>
  <si>
    <t>Slow</t>
  </si>
  <si>
    <t>Stinking Cloud</t>
  </si>
  <si>
    <t>Summon Undead III</t>
  </si>
  <si>
    <t>Vampiric Touch</t>
  </si>
  <si>
    <t>Wind Wall</t>
  </si>
  <si>
    <t>Confusion</t>
  </si>
  <si>
    <t>Dismissal</t>
  </si>
  <si>
    <t>Enervation</t>
  </si>
  <si>
    <t>Evard’s Black Tentacles</t>
  </si>
  <si>
    <t>Fear</t>
  </si>
  <si>
    <t>Greater Magic Weapon</t>
  </si>
  <si>
    <t>Ice Storm</t>
  </si>
  <si>
    <t>Phantasmal Killer</t>
  </si>
  <si>
    <t>Rainbow Pattern</t>
  </si>
  <si>
    <t>Scrying</t>
  </si>
  <si>
    <t>Solid Fog</t>
  </si>
  <si>
    <t>Summon Monster IV</t>
  </si>
  <si>
    <t>Summon Undead IV</t>
  </si>
  <si>
    <t>Tongues</t>
  </si>
  <si>
    <t>Cloudkill</t>
  </si>
  <si>
    <t>Nightmare</t>
  </si>
  <si>
    <t>Oath of Blood</t>
  </si>
  <si>
    <t>Transmute Rock to Mud</t>
  </si>
  <si>
    <t>Wall of Fire</t>
  </si>
  <si>
    <t>Wall of Stone</t>
  </si>
  <si>
    <t>Waves of Fatigue</t>
  </si>
  <si>
    <t>Magic Circle v Evil</t>
  </si>
  <si>
    <t>Protection from Evil</t>
  </si>
  <si>
    <t>Old Spellbook</t>
  </si>
  <si>
    <t>New Spellbook</t>
  </si>
  <si>
    <t>Clairvoyance</t>
  </si>
  <si>
    <t>þ</t>
  </si>
  <si>
    <t>Dimension Hop</t>
  </si>
  <si>
    <t>Resist Energy</t>
  </si>
  <si>
    <t>Dimensional Anchor</t>
  </si>
  <si>
    <t>Wall of Good</t>
  </si>
  <si>
    <t>Orb of Force</t>
  </si>
  <si>
    <t>Refusal</t>
  </si>
  <si>
    <t>Spell Theft</t>
  </si>
  <si>
    <t>Arcane Turmoil</t>
  </si>
  <si>
    <t>Glitterdust</t>
  </si>
  <si>
    <t>See Invisibility</t>
  </si>
  <si>
    <t>Swift</t>
  </si>
  <si>
    <t>Spell Compendium 15</t>
  </si>
  <si>
    <t>Spell Compendium 23</t>
  </si>
  <si>
    <t>15’</t>
  </si>
  <si>
    <t>PHB 207</t>
  </si>
  <si>
    <t>PHB 209</t>
  </si>
  <si>
    <t>PHB 212</t>
  </si>
  <si>
    <t>Illusion</t>
  </si>
  <si>
    <t>400’ + 40’/lvl</t>
  </si>
  <si>
    <t>Spell Compendium 59</t>
  </si>
  <si>
    <t>Spell Compendium 61</t>
  </si>
  <si>
    <t>S</t>
  </si>
  <si>
    <t>Spell Compendium 69</t>
  </si>
  <si>
    <t>+10 to Disguise checks</t>
  </si>
  <si>
    <t>1 hr/lvl</t>
  </si>
  <si>
    <t>Spell Compendium 77</t>
  </si>
  <si>
    <t>1 FR</t>
  </si>
  <si>
    <t>PHB 227</t>
  </si>
  <si>
    <t>PHB 228</t>
  </si>
  <si>
    <t>Free</t>
  </si>
  <si>
    <t>PHB 229</t>
  </si>
  <si>
    <t>Complete Arcane 108</t>
  </si>
  <si>
    <t>Spell Compendium 108</t>
  </si>
  <si>
    <t>Complete Arcane 110</t>
  </si>
  <si>
    <t>PHB 241</t>
  </si>
  <si>
    <t>PHB 243</t>
  </si>
  <si>
    <t>Spell Compendium 126</t>
  </si>
  <si>
    <t>PHB II 116</t>
  </si>
  <si>
    <t>1d4+1, 3 missiles (4@7th lvl.)</t>
  </si>
  <si>
    <t>V S F/DF</t>
  </si>
  <si>
    <t>+1 enhancement</t>
  </si>
  <si>
    <t>Complete Arcane 115</t>
  </si>
  <si>
    <t>Complete Arcane 116</t>
  </si>
  <si>
    <t>+2 defl. &amp; resist.; PHB 266</t>
  </si>
  <si>
    <t>Spell Compendium 167</t>
  </si>
  <si>
    <t>V S DF</t>
  </si>
  <si>
    <t>Planar Handbook 90</t>
  </si>
  <si>
    <t>PHB II 123</t>
  </si>
  <si>
    <t>Spell Compendium 180</t>
  </si>
  <si>
    <t>Spell Compendium 188</t>
  </si>
  <si>
    <t>PHB 280</t>
  </si>
  <si>
    <t>Spell Compendium 198</t>
  </si>
  <si>
    <t>Spell Compendium 219</t>
  </si>
  <si>
    <t>V F</t>
  </si>
  <si>
    <t>special</t>
  </si>
  <si>
    <t>PHB 296</t>
  </si>
  <si>
    <t>PHB II 128</t>
  </si>
  <si>
    <t>+4 to Con, PHB 203</t>
  </si>
  <si>
    <t>PHB 206</t>
  </si>
  <si>
    <t>1d4+1 Str. bonus</t>
  </si>
  <si>
    <t>7-meter radius</t>
  </si>
  <si>
    <t>PHB 217</t>
  </si>
  <si>
    <t>PHB 220</t>
  </si>
  <si>
    <t>PHB 225</t>
  </si>
  <si>
    <t>1d4+1 Con. bonus</t>
  </si>
  <si>
    <t>10 minutes</t>
  </si>
  <si>
    <t>Perm.</t>
  </si>
  <si>
    <t>PHB 231</t>
  </si>
  <si>
    <t>PHB 236</t>
  </si>
  <si>
    <t>PHB 233</t>
  </si>
  <si>
    <t>1d6+2 rnds</t>
  </si>
  <si>
    <t>PHB 235</t>
  </si>
  <si>
    <t>PHB 238</t>
  </si>
  <si>
    <t>PHB 275</t>
  </si>
  <si>
    <t>PHB 242</t>
  </si>
  <si>
    <t>PHB 245</t>
  </si>
  <si>
    <t>PHB 246</t>
  </si>
  <si>
    <t>V S M F</t>
  </si>
  <si>
    <t>Concentrat.</t>
  </si>
  <si>
    <t>PHB 254</t>
  </si>
  <si>
    <t>PHB 259</t>
  </si>
  <si>
    <t>PHB 266</t>
  </si>
  <si>
    <t>1 hour/lvl</t>
  </si>
  <si>
    <t>PHB 274</t>
  </si>
  <si>
    <t>Complete Arcane 99</t>
  </si>
  <si>
    <t>PHB 278</t>
  </si>
  <si>
    <t>PHB 272</t>
  </si>
  <si>
    <t>PHB 283</t>
  </si>
  <si>
    <t>1 2nd-l., or 1d3 1st-l., p. 287</t>
  </si>
  <si>
    <t>Libris Mortis 71</t>
  </si>
  <si>
    <t>PHB 198</t>
  </si>
  <si>
    <t>PHB 200</t>
  </si>
  <si>
    <t>20-meter radius</t>
  </si>
  <si>
    <t>PHB 223</t>
  </si>
  <si>
    <t>PHB 230</t>
  </si>
  <si>
    <t>8 m + 1 m/lvl</t>
  </si>
  <si>
    <t>+4 AC; 150% jump dist.</t>
  </si>
  <si>
    <t>20’</t>
  </si>
  <si>
    <t>2 hrs/lvl</t>
  </si>
  <si>
    <t>PHB 247</t>
  </si>
  <si>
    <t>120’</t>
  </si>
  <si>
    <t>M</t>
  </si>
  <si>
    <t>10’ radius</t>
  </si>
  <si>
    <t>3-meter radius</t>
  </si>
  <si>
    <t>PHB 252</t>
  </si>
  <si>
    <t>PHB 270</t>
  </si>
  <si>
    <t>PHB 284</t>
  </si>
  <si>
    <t>PHB 285</t>
  </si>
  <si>
    <t>PHB 298</t>
  </si>
  <si>
    <t>1 meter thick</t>
  </si>
  <si>
    <t>PHB 221</t>
  </si>
  <si>
    <t>PHB 226</t>
  </si>
  <si>
    <t>30’</t>
  </si>
  <si>
    <t>PHB 251</t>
  </si>
  <si>
    <t>1 full round</t>
  </si>
  <si>
    <t>PHB 260</t>
  </si>
  <si>
    <t>PHB 263</t>
  </si>
  <si>
    <t>S M F</t>
  </si>
  <si>
    <t>PHB 268</t>
  </si>
  <si>
    <t>V S M/DF F</t>
  </si>
  <si>
    <t>PHB 281</t>
  </si>
  <si>
    <t>1 4th-l., 1d3 3rd-l., 1d4+1 2nd</t>
  </si>
  <si>
    <t>Libris Mortis 72</t>
  </si>
  <si>
    <t>PHB 294</t>
  </si>
  <si>
    <t>PHB 202</t>
  </si>
  <si>
    <t>PHB 210</t>
  </si>
  <si>
    <t>Unlimited</t>
  </si>
  <si>
    <t>PHB 257</t>
  </si>
  <si>
    <t>V S M DF</t>
  </si>
  <si>
    <t>Heroes of Horror 131</t>
  </si>
  <si>
    <t>PHB 286</t>
  </si>
  <si>
    <t>PHB 295</t>
  </si>
  <si>
    <t>PHB 299</t>
  </si>
  <si>
    <t>PHB 301</t>
  </si>
  <si>
    <t>Spell Compendium 132</t>
  </si>
  <si>
    <t>Spell Compendium 164</t>
  </si>
  <si>
    <t>Spell Compendium 191</t>
  </si>
  <si>
    <t>Spell Compendium 192</t>
  </si>
  <si>
    <t>Spell Compendium 194</t>
  </si>
  <si>
    <t>Spell Compendium 195</t>
  </si>
  <si>
    <t>Spell Compendium 202</t>
  </si>
  <si>
    <t>Spell Compendium 233</t>
  </si>
  <si>
    <t>Assay Spell Resistance</t>
  </si>
  <si>
    <t>Spell Compendium 17</t>
  </si>
  <si>
    <t>Banishes extraplanar being</t>
  </si>
  <si>
    <t>Spell Compendium 171</t>
  </si>
  <si>
    <t>20'</t>
  </si>
  <si>
    <t>Complete Mage 108</t>
  </si>
  <si>
    <t>Complete Mage 115</t>
  </si>
  <si>
    <t>½ round</t>
  </si>
  <si>
    <t>Complete Mage 121</t>
  </si>
  <si>
    <t>Complete Mage 96</t>
  </si>
  <si>
    <t>Complete Scoundrel 104</t>
  </si>
  <si>
    <t>PHB II 110</t>
  </si>
  <si>
    <t>Celerity, Lesser</t>
  </si>
  <si>
    <t>Immed.</t>
  </si>
  <si>
    <t>PHB II 105</t>
  </si>
  <si>
    <t>Races of the Dragon 115</t>
  </si>
  <si>
    <t>x2</t>
  </si>
  <si>
    <t>Bludgeon</t>
  </si>
  <si>
    <t>Blessed Quarterstaff +1</t>
  </si>
  <si>
    <t>1</t>
  </si>
  <si>
    <t>MW Sling</t>
  </si>
  <si>
    <t>50'</t>
  </si>
  <si>
    <t>Shield</t>
  </si>
  <si>
    <t>neg. Mag. Missile, PHB 278</t>
  </si>
  <si>
    <t>Orb of Acid. Lesser</t>
  </si>
  <si>
    <t>Celerity</t>
  </si>
  <si>
    <t>Teleport</t>
  </si>
  <si>
    <t>Extend Spell</t>
  </si>
  <si>
    <t xml:space="preserve">Light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</si>
</sst>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68">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b/>
      <sz val="13"/>
      <color indexed="13"/>
      <name val="Times New Roman"/>
      <family val="1"/>
    </font>
    <font>
      <i/>
      <sz val="12"/>
      <color indexed="13"/>
      <name val="Times New Roman"/>
      <family val="1"/>
    </font>
    <font>
      <sz val="13"/>
      <name val="Wingdings"/>
      <charset val="2"/>
    </font>
    <font>
      <b/>
      <sz val="12"/>
      <color indexed="81"/>
      <name val="Times New Roman"/>
      <family val="1"/>
    </font>
    <font>
      <sz val="13"/>
      <color indexed="20"/>
      <name val="Times New Roman"/>
      <family val="1"/>
    </font>
    <font>
      <sz val="13"/>
      <color indexed="53"/>
      <name val="Times New Roman"/>
      <family val="1"/>
    </font>
    <font>
      <i/>
      <sz val="18"/>
      <color indexed="20"/>
      <name val="Times New Roman"/>
      <family val="1"/>
    </font>
    <font>
      <b/>
      <u/>
      <sz val="12"/>
      <color indexed="81"/>
      <name val="Times New Roman"/>
      <family val="1"/>
    </font>
    <font>
      <i/>
      <sz val="13"/>
      <name val="Times New Roman"/>
      <family val="1"/>
    </font>
    <font>
      <i/>
      <sz val="12"/>
      <color indexed="9"/>
      <name val="Times New Roman"/>
      <family val="1"/>
    </font>
    <font>
      <b/>
      <sz val="12"/>
      <color indexed="48"/>
      <name val="Times New Roman"/>
      <family val="1"/>
    </font>
    <font>
      <i/>
      <sz val="20"/>
      <color indexed="40"/>
      <name val="Times New Roman"/>
      <family val="1"/>
    </font>
    <font>
      <i/>
      <sz val="17"/>
      <name val="Times New Roman"/>
      <family val="1"/>
    </font>
    <font>
      <sz val="12"/>
      <name val="Times New Roman"/>
      <family val="1"/>
    </font>
    <font>
      <b/>
      <sz val="13"/>
      <color theme="7" tint="0.59999389629810485"/>
      <name val="Times New Roman"/>
      <family val="1"/>
    </font>
    <font>
      <b/>
      <i/>
      <sz val="13"/>
      <color indexed="53"/>
      <name val="Times New Roman"/>
      <family val="1"/>
    </font>
    <font>
      <b/>
      <i/>
      <sz val="13"/>
      <color indexed="57"/>
      <name val="Times New Roman"/>
      <family val="1"/>
    </font>
    <font>
      <b/>
      <i/>
      <sz val="13"/>
      <color indexed="10"/>
      <name val="Times New Roman"/>
      <family val="1"/>
    </font>
    <font>
      <b/>
      <sz val="13"/>
      <color rgb="FF00CC00"/>
      <name val="Times New Roman"/>
      <family val="1"/>
    </font>
    <font>
      <sz val="12"/>
      <name val="Times New Roman"/>
      <family val="1"/>
      <charset val="1"/>
    </font>
    <font>
      <sz val="10"/>
      <name val="Arial"/>
      <family val="2"/>
    </font>
    <font>
      <b/>
      <sz val="12"/>
      <color theme="0"/>
      <name val="Times New Roman"/>
      <family val="1"/>
    </font>
    <font>
      <i/>
      <sz val="18"/>
      <color indexed="12"/>
      <name val="Times New Roman"/>
      <family val="1"/>
    </font>
    <font>
      <i/>
      <sz val="18"/>
      <color rgb="FF7030A0"/>
      <name val="Times New Roman"/>
      <family val="1"/>
    </font>
    <font>
      <i/>
      <sz val="22"/>
      <color theme="7" tint="0.59999389629810485"/>
      <name val="Times New Roman"/>
      <family val="1"/>
    </font>
    <font>
      <b/>
      <i/>
      <sz val="16"/>
      <color theme="7" tint="0.59999389629810485"/>
      <name val="Times New Roman"/>
      <family val="1"/>
    </font>
    <font>
      <b/>
      <sz val="13"/>
      <color theme="0"/>
      <name val="Times New Roman"/>
      <family val="1"/>
    </font>
    <font>
      <sz val="13"/>
      <color rgb="FF0000FF"/>
      <name val="Times New Roman"/>
      <family val="1"/>
    </font>
  </fonts>
  <fills count="2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10"/>
        <bgColor indexed="64"/>
      </patternFill>
    </fill>
    <fill>
      <patternFill patternType="solid">
        <fgColor indexed="46"/>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indexed="55"/>
      </patternFill>
    </fill>
    <fill>
      <patternFill patternType="solid">
        <fgColor theme="0" tint="-4.9989318521683403E-2"/>
        <bgColor indexed="64"/>
      </patternFill>
    </fill>
    <fill>
      <patternFill patternType="solid">
        <fgColor rgb="FF7030A0"/>
        <bgColor indexed="64"/>
      </patternFill>
    </fill>
    <fill>
      <patternFill patternType="solid">
        <fgColor rgb="FFFF0000"/>
        <bgColor indexed="64"/>
      </patternFill>
    </fill>
    <fill>
      <patternFill patternType="solid">
        <fgColor theme="7" tint="0.39997558519241921"/>
        <bgColor indexed="64"/>
      </patternFill>
    </fill>
  </fills>
  <borders count="11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right style="double">
        <color indexed="64"/>
      </right>
      <top style="double">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bottom style="double">
        <color indexed="64"/>
      </bottom>
      <diagonal/>
    </border>
    <border>
      <left style="double">
        <color indexed="64"/>
      </left>
      <right style="thin">
        <color indexed="64"/>
      </right>
      <top style="thin">
        <color indexed="64"/>
      </top>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style="thin">
        <color indexed="9"/>
      </top>
      <bottom style="thin">
        <color indexed="9"/>
      </bottom>
      <diagonal/>
    </border>
    <border>
      <left style="thin">
        <color indexed="64"/>
      </left>
      <right style="thin">
        <color indexed="64"/>
      </right>
      <top/>
      <bottom style="thin">
        <color indexed="9"/>
      </bottom>
      <diagonal/>
    </border>
    <border>
      <left/>
      <right style="double">
        <color indexed="64"/>
      </right>
      <top style="double">
        <color indexed="64"/>
      </top>
      <bottom style="thick">
        <color indexed="12"/>
      </bottom>
      <diagonal/>
    </border>
    <border>
      <left/>
      <right/>
      <top style="double">
        <color indexed="64"/>
      </top>
      <bottom style="thick">
        <color indexed="12"/>
      </bottom>
      <diagonal/>
    </border>
    <border>
      <left style="double">
        <color indexed="64"/>
      </left>
      <right/>
      <top style="double">
        <color indexed="64"/>
      </top>
      <bottom style="thick">
        <color indexed="12"/>
      </bottom>
      <diagonal/>
    </border>
    <border>
      <left/>
      <right style="hair">
        <color indexed="64"/>
      </right>
      <top style="hair">
        <color indexed="64"/>
      </top>
      <bottom style="double">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style="double">
        <color indexed="64"/>
      </left>
      <right/>
      <top style="double">
        <color indexed="64"/>
      </top>
      <bottom style="thick">
        <color theme="3" tint="0.39994506668294322"/>
      </bottom>
      <diagonal/>
    </border>
    <border>
      <left/>
      <right/>
      <top style="double">
        <color indexed="64"/>
      </top>
      <bottom style="thick">
        <color theme="3" tint="0.39994506668294322"/>
      </bottom>
      <diagonal/>
    </border>
    <border>
      <left/>
      <right style="double">
        <color indexed="64"/>
      </right>
      <top style="double">
        <color indexed="64"/>
      </top>
      <bottom style="thick">
        <color theme="3" tint="0.39994506668294322"/>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medium">
        <color indexed="64"/>
      </left>
      <right/>
      <top style="medium">
        <color indexed="64"/>
      </top>
      <bottom style="thin">
        <color indexed="64"/>
      </bottom>
      <diagonal/>
    </border>
  </borders>
  <cellStyleXfs count="11">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0" fontId="5" fillId="0" borderId="0"/>
    <xf numFmtId="9" fontId="5" fillId="0" borderId="0" applyFont="0" applyFill="0" applyBorder="0" applyAlignment="0" applyProtection="0"/>
    <xf numFmtId="0" fontId="2" fillId="0" borderId="0"/>
    <xf numFmtId="43" fontId="53" fillId="0" borderId="0" applyFont="0" applyFill="0" applyBorder="0" applyAlignment="0" applyProtection="0"/>
    <xf numFmtId="0" fontId="1" fillId="0" borderId="0"/>
    <xf numFmtId="0" fontId="59" fillId="0" borderId="0"/>
    <xf numFmtId="0" fontId="60" fillId="0" borderId="0" applyFill="0" applyBorder="0"/>
    <xf numFmtId="0" fontId="2" fillId="0" borderId="0"/>
  </cellStyleXfs>
  <cellXfs count="474">
    <xf numFmtId="0" fontId="0" fillId="0" borderId="0" xfId="0"/>
    <xf numFmtId="0" fontId="5" fillId="0" borderId="0" xfId="0" applyFont="1" applyBorder="1" applyAlignment="1"/>
    <xf numFmtId="0" fontId="6" fillId="0" borderId="1" xfId="0" applyFont="1" applyBorder="1" applyAlignment="1">
      <alignment horizontal="right"/>
    </xf>
    <xf numFmtId="0" fontId="7" fillId="0" borderId="0" xfId="0" applyFont="1" applyBorder="1" applyAlignment="1">
      <alignment horizontal="left"/>
    </xf>
    <xf numFmtId="0" fontId="6" fillId="0" borderId="0" xfId="0" applyFont="1" applyBorder="1" applyAlignment="1">
      <alignment horizontal="right"/>
    </xf>
    <xf numFmtId="0" fontId="7" fillId="0" borderId="2" xfId="0" applyFont="1" applyBorder="1" applyAlignment="1">
      <alignment horizontal="left"/>
    </xf>
    <xf numFmtId="0" fontId="13" fillId="2" borderId="4" xfId="0" applyFont="1" applyFill="1" applyBorder="1" applyAlignment="1">
      <alignment horizontal="right"/>
    </xf>
    <xf numFmtId="0" fontId="3" fillId="0" borderId="1" xfId="0" applyFont="1" applyBorder="1" applyAlignment="1"/>
    <xf numFmtId="0" fontId="15" fillId="0" borderId="0" xfId="0" applyFont="1" applyBorder="1" applyAlignment="1"/>
    <xf numFmtId="0" fontId="16" fillId="0" borderId="0" xfId="0" applyFont="1" applyBorder="1" applyAlignment="1"/>
    <xf numFmtId="0" fontId="16" fillId="0" borderId="2" xfId="0" applyFont="1" applyBorder="1" applyAlignment="1"/>
    <xf numFmtId="0" fontId="7" fillId="0" borderId="5" xfId="0" applyFont="1" applyBorder="1" applyAlignment="1"/>
    <xf numFmtId="0" fontId="7" fillId="0" borderId="6" xfId="0" applyFont="1" applyBorder="1" applyAlignment="1"/>
    <xf numFmtId="0" fontId="7" fillId="0" borderId="7" xfId="0" applyFont="1" applyBorder="1" applyAlignment="1"/>
    <xf numFmtId="0" fontId="4" fillId="0" borderId="0" xfId="0" applyFont="1" applyBorder="1" applyAlignment="1"/>
    <xf numFmtId="0" fontId="7" fillId="0" borderId="0" xfId="0" applyFont="1" applyBorder="1" applyAlignment="1"/>
    <xf numFmtId="0" fontId="7" fillId="0" borderId="8" xfId="0" applyFont="1" applyBorder="1" applyAlignment="1"/>
    <xf numFmtId="0" fontId="7" fillId="0" borderId="9" xfId="0" applyFont="1" applyBorder="1" applyAlignment="1"/>
    <xf numFmtId="0" fontId="7" fillId="0" borderId="10" xfId="0" applyFont="1" applyBorder="1" applyAlignment="1"/>
    <xf numFmtId="0" fontId="4" fillId="0" borderId="0" xfId="0" applyFont="1" applyBorder="1" applyAlignment="1">
      <alignment horizontal="right"/>
    </xf>
    <xf numFmtId="0" fontId="5" fillId="0" borderId="0" xfId="0" applyFont="1" applyBorder="1" applyAlignment="1">
      <alignment horizontal="left"/>
    </xf>
    <xf numFmtId="0" fontId="16" fillId="0" borderId="0" xfId="0" applyFont="1" applyBorder="1" applyAlignment="1">
      <alignment horizontal="centerContinuous"/>
    </xf>
    <xf numFmtId="0" fontId="3" fillId="0" borderId="0" xfId="0" applyFont="1" applyBorder="1" applyAlignment="1">
      <alignment horizontal="centerContinuous"/>
    </xf>
    <xf numFmtId="0" fontId="5" fillId="0" borderId="14" xfId="0" applyFont="1" applyBorder="1" applyAlignment="1">
      <alignment horizontal="center"/>
    </xf>
    <xf numFmtId="0" fontId="5" fillId="0" borderId="15" xfId="0" applyFont="1" applyBorder="1" applyAlignment="1">
      <alignment horizontal="center"/>
    </xf>
    <xf numFmtId="0" fontId="5" fillId="0" borderId="0" xfId="0" applyFont="1" applyBorder="1" applyAlignment="1">
      <alignment horizontal="center"/>
    </xf>
    <xf numFmtId="164" fontId="5" fillId="0" borderId="14" xfId="0" applyNumberFormat="1" applyFont="1" applyBorder="1" applyAlignment="1">
      <alignment horizontal="center"/>
    </xf>
    <xf numFmtId="0" fontId="5" fillId="0" borderId="0" xfId="0" applyFont="1" applyBorder="1" applyAlignment="1">
      <alignment horizontal="centerContinuous"/>
    </xf>
    <xf numFmtId="164" fontId="5" fillId="0" borderId="0" xfId="0" applyNumberFormat="1" applyFont="1" applyBorder="1" applyAlignment="1">
      <alignment horizontal="center"/>
    </xf>
    <xf numFmtId="0" fontId="5" fillId="0" borderId="16" xfId="0" applyFont="1" applyBorder="1" applyAlignment="1">
      <alignment horizontal="center"/>
    </xf>
    <xf numFmtId="0" fontId="19" fillId="0" borderId="0" xfId="0" applyFont="1" applyBorder="1" applyAlignment="1">
      <alignment horizontal="right"/>
    </xf>
    <xf numFmtId="0" fontId="10" fillId="2" borderId="4" xfId="0" applyFont="1" applyFill="1" applyBorder="1" applyAlignment="1">
      <alignment horizontal="right"/>
    </xf>
    <xf numFmtId="0" fontId="23" fillId="2" borderId="4" xfId="0" applyFont="1" applyFill="1" applyBorder="1" applyAlignment="1">
      <alignment horizontal="right"/>
    </xf>
    <xf numFmtId="0" fontId="8" fillId="2" borderId="17" xfId="0" applyFont="1" applyFill="1" applyBorder="1" applyAlignment="1">
      <alignment horizontal="right"/>
    </xf>
    <xf numFmtId="0" fontId="9" fillId="0" borderId="18" xfId="0" applyFont="1" applyBorder="1" applyAlignment="1">
      <alignment horizontal="center"/>
    </xf>
    <xf numFmtId="0" fontId="7" fillId="0" borderId="19" xfId="0" applyFont="1" applyBorder="1" applyAlignment="1">
      <alignment horizontal="center"/>
    </xf>
    <xf numFmtId="0" fontId="14" fillId="2" borderId="20" xfId="0" applyFont="1" applyFill="1" applyBorder="1" applyAlignment="1">
      <alignment horizontal="right"/>
    </xf>
    <xf numFmtId="0" fontId="12" fillId="3" borderId="27" xfId="0" applyFont="1" applyFill="1" applyBorder="1" applyAlignment="1">
      <alignment horizontal="centerContinuous"/>
    </xf>
    <xf numFmtId="0" fontId="12" fillId="3" borderId="28" xfId="0" applyFont="1" applyFill="1" applyBorder="1" applyAlignment="1">
      <alignment horizontal="center"/>
    </xf>
    <xf numFmtId="0" fontId="12" fillId="3" borderId="29" xfId="0" applyFont="1" applyFill="1" applyBorder="1" applyAlignment="1">
      <alignment horizontal="center"/>
    </xf>
    <xf numFmtId="0" fontId="26" fillId="0" borderId="30" xfId="0" applyFont="1" applyBorder="1" applyAlignment="1">
      <alignment horizontal="centerContinuous"/>
    </xf>
    <xf numFmtId="49" fontId="5" fillId="0" borderId="14" xfId="0" applyNumberFormat="1" applyFont="1" applyBorder="1" applyAlignment="1">
      <alignment horizontal="center"/>
    </xf>
    <xf numFmtId="0" fontId="7" fillId="0" borderId="0" xfId="0" applyFont="1" applyBorder="1" applyAlignment="1">
      <alignment horizontal="centerContinuous"/>
    </xf>
    <xf numFmtId="49" fontId="27" fillId="0" borderId="3" xfId="0" applyNumberFormat="1" applyFont="1" applyBorder="1" applyAlignment="1">
      <alignment horizontal="center"/>
    </xf>
    <xf numFmtId="49" fontId="27" fillId="0" borderId="31" xfId="0" applyNumberFormat="1" applyFont="1" applyBorder="1" applyAlignment="1">
      <alignment horizontal="center"/>
    </xf>
    <xf numFmtId="0" fontId="20"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33" fillId="0" borderId="0" xfId="0" applyFont="1" applyBorder="1" applyAlignment="1"/>
    <xf numFmtId="0" fontId="12" fillId="3" borderId="28" xfId="0" applyFont="1" applyFill="1" applyBorder="1" applyAlignment="1">
      <alignment horizontal="center" wrapText="1"/>
    </xf>
    <xf numFmtId="49" fontId="27" fillId="0" borderId="18" xfId="0" applyNumberFormat="1" applyFont="1" applyBorder="1" applyAlignment="1">
      <alignment horizontal="center"/>
    </xf>
    <xf numFmtId="164" fontId="5" fillId="0" borderId="16" xfId="0" applyNumberFormat="1" applyFont="1" applyFill="1" applyBorder="1" applyAlignment="1">
      <alignment horizontal="center"/>
    </xf>
    <xf numFmtId="0" fontId="16" fillId="0" borderId="0" xfId="0" applyNumberFormat="1" applyFont="1" applyBorder="1" applyAlignment="1">
      <alignment horizontal="centerContinuous"/>
    </xf>
    <xf numFmtId="0" fontId="12" fillId="3" borderId="28" xfId="0" applyNumberFormat="1" applyFont="1" applyFill="1" applyBorder="1" applyAlignment="1">
      <alignment horizontal="center" wrapText="1"/>
    </xf>
    <xf numFmtId="0" fontId="5" fillId="0" borderId="0" xfId="0" applyNumberFormat="1" applyFont="1" applyBorder="1" applyAlignment="1">
      <alignment horizontal="left"/>
    </xf>
    <xf numFmtId="0" fontId="4" fillId="4" borderId="32" xfId="0" applyFont="1" applyFill="1" applyBorder="1" applyAlignment="1">
      <alignment horizontal="right"/>
    </xf>
    <xf numFmtId="0" fontId="7" fillId="0" borderId="0" xfId="0" applyFont="1" applyBorder="1" applyAlignment="1">
      <alignment horizontal="center"/>
    </xf>
    <xf numFmtId="0" fontId="11" fillId="5" borderId="1" xfId="0" applyFont="1" applyFill="1" applyBorder="1" applyAlignment="1"/>
    <xf numFmtId="0" fontId="7" fillId="5" borderId="33" xfId="0" applyNumberFormat="1" applyFont="1" applyFill="1" applyBorder="1" applyAlignment="1">
      <alignment horizontal="center"/>
    </xf>
    <xf numFmtId="49" fontId="17" fillId="5" borderId="33" xfId="0" applyNumberFormat="1" applyFont="1" applyFill="1" applyBorder="1" applyAlignment="1">
      <alignment horizontal="center"/>
    </xf>
    <xf numFmtId="0" fontId="17" fillId="5" borderId="34" xfId="0" applyNumberFormat="1" applyFont="1" applyFill="1" applyBorder="1" applyAlignment="1">
      <alignment horizontal="center"/>
    </xf>
    <xf numFmtId="49" fontId="7" fillId="5" borderId="34" xfId="0" applyNumberFormat="1" applyFont="1" applyFill="1" applyBorder="1" applyAlignment="1">
      <alignment horizontal="center"/>
    </xf>
    <xf numFmtId="0" fontId="7" fillId="5" borderId="35" xfId="0" applyNumberFormat="1" applyFont="1" applyFill="1" applyBorder="1" applyAlignment="1">
      <alignment horizontal="center"/>
    </xf>
    <xf numFmtId="0" fontId="14" fillId="5" borderId="1" xfId="0" applyFont="1" applyFill="1" applyBorder="1" applyAlignment="1"/>
    <xf numFmtId="49" fontId="24" fillId="5" borderId="33" xfId="0" applyNumberFormat="1" applyFont="1" applyFill="1" applyBorder="1" applyAlignment="1">
      <alignment horizontal="center"/>
    </xf>
    <xf numFmtId="0" fontId="24" fillId="5" borderId="34" xfId="0" applyNumberFormat="1" applyFont="1" applyFill="1" applyBorder="1" applyAlignment="1">
      <alignment horizontal="center"/>
    </xf>
    <xf numFmtId="0" fontId="7" fillId="6" borderId="33" xfId="0" applyNumberFormat="1" applyFont="1" applyFill="1" applyBorder="1" applyAlignment="1">
      <alignment horizontal="center"/>
    </xf>
    <xf numFmtId="49" fontId="7" fillId="6" borderId="34" xfId="0" applyNumberFormat="1" applyFont="1" applyFill="1" applyBorder="1" applyAlignment="1">
      <alignment horizontal="center"/>
    </xf>
    <xf numFmtId="0" fontId="7" fillId="6" borderId="35" xfId="0" applyNumberFormat="1" applyFont="1" applyFill="1" applyBorder="1" applyAlignment="1">
      <alignment horizontal="center"/>
    </xf>
    <xf numFmtId="0" fontId="14" fillId="6" borderId="1" xfId="0" applyFont="1" applyFill="1" applyBorder="1" applyAlignment="1"/>
    <xf numFmtId="0" fontId="24" fillId="6" borderId="34" xfId="0" applyNumberFormat="1" applyFont="1" applyFill="1" applyBorder="1" applyAlignment="1">
      <alignment horizontal="center"/>
    </xf>
    <xf numFmtId="49" fontId="24" fillId="7" borderId="33" xfId="0" applyNumberFormat="1" applyFont="1" applyFill="1" applyBorder="1" applyAlignment="1">
      <alignment horizontal="center"/>
    </xf>
    <xf numFmtId="0" fontId="24" fillId="7" borderId="34" xfId="0" applyNumberFormat="1" applyFont="1" applyFill="1" applyBorder="1" applyAlignment="1">
      <alignment horizontal="center"/>
    </xf>
    <xf numFmtId="49" fontId="29" fillId="5" borderId="33" xfId="0" applyNumberFormat="1" applyFont="1" applyFill="1" applyBorder="1" applyAlignment="1">
      <alignment horizontal="center"/>
    </xf>
    <xf numFmtId="0" fontId="29" fillId="5" borderId="34" xfId="0" applyNumberFormat="1" applyFont="1" applyFill="1" applyBorder="1" applyAlignment="1">
      <alignment horizontal="center"/>
    </xf>
    <xf numFmtId="0" fontId="6" fillId="0" borderId="36" xfId="0" applyFont="1" applyBorder="1" applyAlignment="1">
      <alignment horizontal="center"/>
    </xf>
    <xf numFmtId="0" fontId="7" fillId="8" borderId="33" xfId="0" applyNumberFormat="1" applyFont="1" applyFill="1" applyBorder="1" applyAlignment="1">
      <alignment horizontal="center"/>
    </xf>
    <xf numFmtId="49" fontId="7" fillId="8" borderId="34" xfId="0" applyNumberFormat="1" applyFont="1" applyFill="1" applyBorder="1" applyAlignment="1">
      <alignment horizontal="center"/>
    </xf>
    <xf numFmtId="0" fontId="7" fillId="8" borderId="35" xfId="0" applyNumberFormat="1" applyFont="1" applyFill="1" applyBorder="1" applyAlignment="1">
      <alignment horizontal="center"/>
    </xf>
    <xf numFmtId="49" fontId="7" fillId="0" borderId="36" xfId="0" applyNumberFormat="1" applyFont="1" applyBorder="1" applyAlignment="1">
      <alignment horizontal="center"/>
    </xf>
    <xf numFmtId="164" fontId="6" fillId="9" borderId="37" xfId="0" applyNumberFormat="1" applyFont="1" applyFill="1" applyBorder="1" applyAlignment="1">
      <alignment horizontal="center"/>
    </xf>
    <xf numFmtId="0" fontId="5" fillId="0" borderId="38" xfId="0" applyFont="1" applyFill="1" applyBorder="1" applyAlignment="1">
      <alignment horizontal="centerContinuous"/>
    </xf>
    <xf numFmtId="0" fontId="5" fillId="0" borderId="39" xfId="0" applyFont="1" applyFill="1" applyBorder="1" applyAlignment="1">
      <alignment horizontal="centerContinuous"/>
    </xf>
    <xf numFmtId="0" fontId="5" fillId="0" borderId="31" xfId="0" applyFont="1" applyFill="1" applyBorder="1" applyAlignment="1">
      <alignment horizontal="centerContinuous"/>
    </xf>
    <xf numFmtId="164" fontId="5" fillId="0" borderId="14" xfId="0" applyNumberFormat="1" applyFont="1" applyFill="1" applyBorder="1" applyAlignment="1">
      <alignment horizontal="center"/>
    </xf>
    <xf numFmtId="0" fontId="5" fillId="0" borderId="15" xfId="0" applyFont="1" applyFill="1" applyBorder="1" applyAlignment="1">
      <alignment horizontal="center"/>
    </xf>
    <xf numFmtId="0" fontId="4" fillId="0" borderId="0" xfId="0" applyFont="1" applyBorder="1" applyAlignment="1">
      <alignment horizontal="center"/>
    </xf>
    <xf numFmtId="0" fontId="13" fillId="5" borderId="1" xfId="0" applyFont="1" applyFill="1" applyBorder="1" applyAlignment="1"/>
    <xf numFmtId="49" fontId="25" fillId="5" borderId="33" xfId="0" applyNumberFormat="1" applyFont="1" applyFill="1" applyBorder="1" applyAlignment="1">
      <alignment horizontal="center"/>
    </xf>
    <xf numFmtId="0" fontId="25" fillId="5" borderId="34" xfId="0" applyNumberFormat="1" applyFont="1" applyFill="1" applyBorder="1" applyAlignment="1">
      <alignment horizontal="center"/>
    </xf>
    <xf numFmtId="0" fontId="7" fillId="0" borderId="33" xfId="0" applyNumberFormat="1" applyFont="1" applyFill="1" applyBorder="1" applyAlignment="1">
      <alignment horizontal="center"/>
    </xf>
    <xf numFmtId="49" fontId="7" fillId="0" borderId="34" xfId="0" applyNumberFormat="1" applyFont="1" applyFill="1" applyBorder="1" applyAlignment="1">
      <alignment horizontal="center"/>
    </xf>
    <xf numFmtId="0" fontId="7" fillId="0" borderId="35" xfId="0" applyNumberFormat="1" applyFont="1" applyFill="1" applyBorder="1" applyAlignment="1">
      <alignment horizontal="center"/>
    </xf>
    <xf numFmtId="0" fontId="14" fillId="0" borderId="1" xfId="0" applyFont="1" applyFill="1" applyBorder="1" applyAlignment="1"/>
    <xf numFmtId="49" fontId="24" fillId="0" borderId="33" xfId="0" applyNumberFormat="1" applyFont="1" applyFill="1" applyBorder="1" applyAlignment="1">
      <alignment horizontal="center"/>
    </xf>
    <xf numFmtId="0" fontId="24" fillId="0" borderId="34" xfId="0" applyNumberFormat="1" applyFont="1" applyFill="1" applyBorder="1" applyAlignment="1">
      <alignment horizontal="center"/>
    </xf>
    <xf numFmtId="0" fontId="14" fillId="0" borderId="34" xfId="0" applyNumberFormat="1" applyFont="1" applyFill="1" applyBorder="1" applyAlignment="1">
      <alignment horizontal="center"/>
    </xf>
    <xf numFmtId="0" fontId="8" fillId="0" borderId="1" xfId="0" applyFont="1" applyFill="1" applyBorder="1" applyAlignment="1"/>
    <xf numFmtId="49" fontId="18" fillId="0" borderId="33" xfId="0" applyNumberFormat="1" applyFont="1" applyFill="1" applyBorder="1" applyAlignment="1">
      <alignment horizontal="center"/>
    </xf>
    <xf numFmtId="0" fontId="18" fillId="0" borderId="34" xfId="0" applyNumberFormat="1" applyFont="1" applyFill="1" applyBorder="1" applyAlignment="1">
      <alignment horizontal="center"/>
    </xf>
    <xf numFmtId="0" fontId="11" fillId="8" borderId="1" xfId="0" applyFont="1" applyFill="1" applyBorder="1" applyAlignment="1"/>
    <xf numFmtId="49" fontId="17" fillId="8" borderId="33" xfId="0" applyNumberFormat="1" applyFont="1" applyFill="1" applyBorder="1" applyAlignment="1">
      <alignment horizontal="center"/>
    </xf>
    <xf numFmtId="0" fontId="17" fillId="8" borderId="34" xfId="0" applyNumberFormat="1" applyFont="1" applyFill="1" applyBorder="1" applyAlignment="1">
      <alignment horizontal="center"/>
    </xf>
    <xf numFmtId="0" fontId="7" fillId="0" borderId="1" xfId="0" applyFont="1" applyBorder="1" applyAlignment="1"/>
    <xf numFmtId="0" fontId="7" fillId="0" borderId="2" xfId="0" applyFont="1" applyBorder="1" applyAlignment="1"/>
    <xf numFmtId="0" fontId="7" fillId="0" borderId="3" xfId="0" quotePrefix="1" applyFont="1" applyBorder="1" applyAlignment="1">
      <alignment horizontal="center"/>
    </xf>
    <xf numFmtId="0" fontId="9" fillId="0" borderId="3" xfId="0" quotePrefix="1" applyFont="1" applyBorder="1" applyAlignment="1">
      <alignment horizontal="center"/>
    </xf>
    <xf numFmtId="0" fontId="7" fillId="0" borderId="31" xfId="0" quotePrefix="1" applyFont="1" applyBorder="1" applyAlignment="1">
      <alignment horizontal="center"/>
    </xf>
    <xf numFmtId="0" fontId="11" fillId="0" borderId="1" xfId="0" applyFont="1" applyFill="1" applyBorder="1" applyAlignment="1"/>
    <xf numFmtId="49" fontId="17" fillId="0" borderId="33" xfId="0" applyNumberFormat="1" applyFont="1" applyFill="1" applyBorder="1" applyAlignment="1">
      <alignment horizontal="center"/>
    </xf>
    <xf numFmtId="0" fontId="17" fillId="0" borderId="34" xfId="0" applyNumberFormat="1" applyFont="1" applyFill="1" applyBorder="1" applyAlignment="1">
      <alignment horizontal="center"/>
    </xf>
    <xf numFmtId="164" fontId="3" fillId="0" borderId="0" xfId="0" applyNumberFormat="1" applyFont="1" applyBorder="1" applyAlignment="1">
      <alignment horizontal="centerContinuous"/>
    </xf>
    <xf numFmtId="0" fontId="22" fillId="3" borderId="41" xfId="0" applyFont="1" applyFill="1" applyBorder="1" applyAlignment="1">
      <alignment horizontal="center"/>
    </xf>
    <xf numFmtId="164" fontId="22" fillId="3" borderId="42" xfId="0" applyNumberFormat="1" applyFont="1" applyFill="1" applyBorder="1" applyAlignment="1">
      <alignment horizontal="center"/>
    </xf>
    <xf numFmtId="0" fontId="22" fillId="3" borderId="41" xfId="0" applyFont="1" applyFill="1" applyBorder="1" applyAlignment="1">
      <alignment horizontal="right"/>
    </xf>
    <xf numFmtId="0" fontId="22" fillId="3" borderId="43" xfId="0" applyFont="1" applyFill="1" applyBorder="1" applyAlignment="1"/>
    <xf numFmtId="0" fontId="5" fillId="0" borderId="44" xfId="0" applyFont="1" applyBorder="1" applyAlignment="1">
      <alignment horizontal="center" shrinkToFit="1"/>
    </xf>
    <xf numFmtId="164" fontId="5" fillId="0" borderId="45" xfId="0" applyNumberFormat="1" applyFont="1" applyBorder="1" applyAlignment="1">
      <alignment horizontal="center" shrinkToFit="1"/>
    </xf>
    <xf numFmtId="0" fontId="5" fillId="0" borderId="46" xfId="0" applyFont="1" applyBorder="1" applyAlignment="1">
      <alignment horizontal="left"/>
    </xf>
    <xf numFmtId="0" fontId="5" fillId="0" borderId="47" xfId="0" applyFont="1" applyBorder="1" applyAlignment="1">
      <alignment horizontal="left" shrinkToFit="1"/>
    </xf>
    <xf numFmtId="0" fontId="5" fillId="0" borderId="48" xfId="0" applyFont="1" applyBorder="1" applyAlignment="1">
      <alignment horizontal="left"/>
    </xf>
    <xf numFmtId="0" fontId="5" fillId="0" borderId="49" xfId="0" applyFont="1" applyBorder="1" applyAlignment="1">
      <alignment horizontal="left" shrinkToFit="1"/>
    </xf>
    <xf numFmtId="0" fontId="5" fillId="0" borderId="50" xfId="0" applyFont="1" applyBorder="1" applyAlignment="1">
      <alignment horizontal="center" shrinkToFit="1"/>
    </xf>
    <xf numFmtId="164" fontId="5" fillId="0" borderId="51" xfId="0" applyNumberFormat="1" applyFont="1" applyBorder="1" applyAlignment="1">
      <alignment horizontal="center" shrinkToFit="1"/>
    </xf>
    <xf numFmtId="0" fontId="5" fillId="0" borderId="52" xfId="0" applyFont="1" applyBorder="1" applyAlignment="1">
      <alignment horizontal="left"/>
    </xf>
    <xf numFmtId="0" fontId="5" fillId="0" borderId="53" xfId="0" applyFont="1" applyBorder="1" applyAlignment="1">
      <alignment horizontal="left" shrinkToFit="1"/>
    </xf>
    <xf numFmtId="164" fontId="3" fillId="0" borderId="0" xfId="0" applyNumberFormat="1" applyFont="1" applyBorder="1" applyAlignment="1">
      <alignment horizontal="centerContinuous" shrinkToFit="1"/>
    </xf>
    <xf numFmtId="0" fontId="3" fillId="0" borderId="0" xfId="0" applyFont="1" applyBorder="1" applyAlignment="1">
      <alignment horizontal="centerContinuous" shrinkToFit="1"/>
    </xf>
    <xf numFmtId="0" fontId="3" fillId="0" borderId="0" xfId="0" applyFont="1" applyBorder="1" applyAlignment="1"/>
    <xf numFmtId="0" fontId="5" fillId="0" borderId="54" xfId="0" applyFont="1" applyBorder="1" applyAlignment="1">
      <alignment horizontal="left" shrinkToFit="1"/>
    </xf>
    <xf numFmtId="0" fontId="5" fillId="0" borderId="55" xfId="0" applyFont="1" applyBorder="1" applyAlignment="1">
      <alignment horizontal="left" shrinkToFit="1"/>
    </xf>
    <xf numFmtId="0" fontId="5" fillId="0" borderId="56" xfId="0" applyFont="1" applyBorder="1" applyAlignment="1">
      <alignment horizontal="center" shrinkToFit="1"/>
    </xf>
    <xf numFmtId="164" fontId="5" fillId="0" borderId="57" xfId="0" applyNumberFormat="1" applyFont="1" applyBorder="1" applyAlignment="1">
      <alignment horizontal="center" shrinkToFit="1"/>
    </xf>
    <xf numFmtId="0" fontId="5" fillId="0" borderId="58" xfId="0" applyFont="1" applyBorder="1" applyAlignment="1">
      <alignment horizontal="left"/>
    </xf>
    <xf numFmtId="164" fontId="5" fillId="0" borderId="59" xfId="0" applyNumberFormat="1" applyFont="1" applyBorder="1" applyAlignment="1">
      <alignment horizontal="center" shrinkToFit="1"/>
    </xf>
    <xf numFmtId="0" fontId="5" fillId="0" borderId="60" xfId="0" applyFont="1" applyBorder="1" applyAlignment="1">
      <alignment horizontal="left"/>
    </xf>
    <xf numFmtId="9" fontId="5" fillId="0" borderId="16" xfId="0" applyNumberFormat="1" applyFont="1" applyBorder="1" applyAlignment="1">
      <alignment horizontal="center"/>
    </xf>
    <xf numFmtId="0" fontId="13" fillId="0" borderId="1" xfId="0" applyFont="1" applyFill="1" applyBorder="1" applyAlignment="1"/>
    <xf numFmtId="49" fontId="25" fillId="0" borderId="33" xfId="0" applyNumberFormat="1" applyFont="1" applyFill="1" applyBorder="1" applyAlignment="1">
      <alignment horizontal="center"/>
    </xf>
    <xf numFmtId="0" fontId="25" fillId="0" borderId="34" xfId="0" applyNumberFormat="1" applyFont="1" applyFill="1" applyBorder="1" applyAlignment="1">
      <alignment horizontal="center"/>
    </xf>
    <xf numFmtId="0" fontId="13" fillId="0" borderId="34" xfId="0" applyNumberFormat="1" applyFont="1" applyFill="1" applyBorder="1" applyAlignment="1">
      <alignment horizontal="center"/>
    </xf>
    <xf numFmtId="0" fontId="7" fillId="4" borderId="33" xfId="0" applyNumberFormat="1" applyFont="1" applyFill="1" applyBorder="1" applyAlignment="1">
      <alignment horizontal="center"/>
    </xf>
    <xf numFmtId="49" fontId="7" fillId="4" borderId="34" xfId="0" applyNumberFormat="1" applyFont="1" applyFill="1" applyBorder="1" applyAlignment="1">
      <alignment horizontal="center"/>
    </xf>
    <xf numFmtId="0" fontId="7" fillId="4" borderId="35" xfId="0" applyNumberFormat="1" applyFont="1" applyFill="1" applyBorder="1" applyAlignment="1">
      <alignment horizontal="center"/>
    </xf>
    <xf numFmtId="0" fontId="11" fillId="4" borderId="1" xfId="0" applyFont="1" applyFill="1" applyBorder="1" applyAlignment="1"/>
    <xf numFmtId="49" fontId="17" fillId="4" borderId="33" xfId="0" applyNumberFormat="1" applyFont="1" applyFill="1" applyBorder="1" applyAlignment="1">
      <alignment horizontal="center"/>
    </xf>
    <xf numFmtId="0" fontId="17" fillId="4" borderId="34" xfId="0" applyNumberFormat="1" applyFont="1" applyFill="1" applyBorder="1" applyAlignment="1">
      <alignment horizontal="center"/>
    </xf>
    <xf numFmtId="0" fontId="7" fillId="0" borderId="34" xfId="0" applyNumberFormat="1" applyFont="1" applyFill="1" applyBorder="1" applyAlignment="1">
      <alignment horizontal="center"/>
    </xf>
    <xf numFmtId="0" fontId="10" fillId="8" borderId="1" xfId="0" applyFont="1" applyFill="1" applyBorder="1" applyAlignment="1"/>
    <xf numFmtId="49" fontId="28" fillId="8" borderId="33" xfId="0" applyNumberFormat="1" applyFont="1" applyFill="1" applyBorder="1" applyAlignment="1">
      <alignment horizontal="center"/>
    </xf>
    <xf numFmtId="0" fontId="28" fillId="8" borderId="34" xfId="0" applyNumberFormat="1" applyFont="1" applyFill="1" applyBorder="1" applyAlignment="1">
      <alignment horizontal="center"/>
    </xf>
    <xf numFmtId="0" fontId="14" fillId="4" borderId="1" xfId="0" applyFont="1" applyFill="1" applyBorder="1" applyAlignment="1"/>
    <xf numFmtId="49" fontId="7" fillId="0" borderId="61" xfId="0" applyNumberFormat="1" applyFont="1" applyFill="1" applyBorder="1" applyAlignment="1">
      <alignment horizontal="center"/>
    </xf>
    <xf numFmtId="49" fontId="7" fillId="0" borderId="12" xfId="0" applyNumberFormat="1" applyFont="1" applyBorder="1" applyAlignment="1">
      <alignment horizontal="center"/>
    </xf>
    <xf numFmtId="0" fontId="36" fillId="0" borderId="62" xfId="0" applyFont="1" applyFill="1" applyBorder="1" applyAlignment="1">
      <alignment horizontal="centerContinuous"/>
    </xf>
    <xf numFmtId="0" fontId="37" fillId="0" borderId="63" xfId="0" applyNumberFormat="1" applyFont="1" applyBorder="1" applyAlignment="1">
      <alignment horizontal="center"/>
    </xf>
    <xf numFmtId="0" fontId="38" fillId="0" borderId="65" xfId="0" applyNumberFormat="1" applyFont="1" applyFill="1" applyBorder="1" applyAlignment="1">
      <alignment horizontal="centerContinuous"/>
    </xf>
    <xf numFmtId="0" fontId="37" fillId="0" borderId="11" xfId="0" applyNumberFormat="1" applyFont="1" applyBorder="1" applyAlignment="1">
      <alignment horizontal="center"/>
    </xf>
    <xf numFmtId="0" fontId="39" fillId="0" borderId="13" xfId="0" applyNumberFormat="1" applyFont="1" applyFill="1" applyBorder="1" applyAlignment="1">
      <alignment horizontal="centerContinuous"/>
    </xf>
    <xf numFmtId="0" fontId="37" fillId="0" borderId="14" xfId="0" applyNumberFormat="1" applyFont="1" applyBorder="1" applyAlignment="1">
      <alignment horizontal="center"/>
    </xf>
    <xf numFmtId="0" fontId="6" fillId="4" borderId="68" xfId="0" applyFont="1" applyFill="1" applyBorder="1" applyAlignment="1">
      <alignment horizontal="right"/>
    </xf>
    <xf numFmtId="0" fontId="6" fillId="4" borderId="69" xfId="0" applyFont="1" applyFill="1" applyBorder="1" applyAlignment="1">
      <alignment horizontal="right"/>
    </xf>
    <xf numFmtId="0" fontId="6" fillId="4" borderId="70" xfId="0" applyFont="1" applyFill="1" applyBorder="1" applyAlignment="1">
      <alignment horizontal="right"/>
    </xf>
    <xf numFmtId="0" fontId="40" fillId="4" borderId="71" xfId="0" applyFont="1" applyFill="1" applyBorder="1" applyAlignment="1">
      <alignment horizontal="right"/>
    </xf>
    <xf numFmtId="0" fontId="8" fillId="4" borderId="72" xfId="0" applyFont="1" applyFill="1" applyBorder="1" applyAlignment="1">
      <alignment horizontal="right"/>
    </xf>
    <xf numFmtId="0" fontId="8" fillId="4" borderId="69" xfId="0" applyFont="1" applyFill="1" applyBorder="1" applyAlignment="1">
      <alignment horizontal="right"/>
    </xf>
    <xf numFmtId="0" fontId="11" fillId="4" borderId="69" xfId="0" applyFont="1" applyFill="1" applyBorder="1" applyAlignment="1">
      <alignment horizontal="right"/>
    </xf>
    <xf numFmtId="0" fontId="11" fillId="4" borderId="70" xfId="0" applyFont="1" applyFill="1" applyBorder="1" applyAlignment="1">
      <alignment horizontal="right"/>
    </xf>
    <xf numFmtId="0" fontId="7" fillId="0" borderId="73" xfId="0" applyFont="1" applyFill="1" applyBorder="1" applyAlignment="1">
      <alignment horizontal="centerContinuous"/>
    </xf>
    <xf numFmtId="0" fontId="7" fillId="0" borderId="66" xfId="0" applyFont="1" applyFill="1" applyBorder="1" applyAlignment="1">
      <alignment horizontal="centerContinuous"/>
    </xf>
    <xf numFmtId="0" fontId="7" fillId="0" borderId="67" xfId="0" applyFont="1" applyFill="1" applyBorder="1" applyAlignment="1">
      <alignment horizontal="centerContinuous"/>
    </xf>
    <xf numFmtId="164" fontId="5" fillId="0" borderId="74" xfId="0" applyNumberFormat="1" applyFont="1" applyFill="1" applyBorder="1" applyAlignment="1">
      <alignment horizontal="centerContinuous"/>
    </xf>
    <xf numFmtId="164" fontId="5" fillId="0" borderId="31" xfId="0" applyNumberFormat="1" applyFont="1" applyBorder="1" applyAlignment="1">
      <alignment horizontal="centerContinuous"/>
    </xf>
    <xf numFmtId="49" fontId="5" fillId="0" borderId="31" xfId="0" applyNumberFormat="1" applyFont="1" applyFill="1" applyBorder="1" applyAlignment="1">
      <alignment horizontal="center"/>
    </xf>
    <xf numFmtId="0" fontId="5" fillId="0" borderId="75" xfId="0" quotePrefix="1" applyFont="1" applyBorder="1" applyAlignment="1">
      <alignment horizontal="center"/>
    </xf>
    <xf numFmtId="0" fontId="5" fillId="0" borderId="76" xfId="0" applyFont="1" applyBorder="1" applyAlignment="1">
      <alignment horizontal="center"/>
    </xf>
    <xf numFmtId="0" fontId="5" fillId="0" borderId="1" xfId="0" applyFont="1" applyFill="1" applyBorder="1" applyAlignment="1">
      <alignment horizontal="centerContinuous"/>
    </xf>
    <xf numFmtId="0" fontId="5" fillId="0" borderId="0" xfId="0" applyFont="1" applyFill="1" applyBorder="1" applyAlignment="1">
      <alignment horizontal="centerContinuous"/>
    </xf>
    <xf numFmtId="0" fontId="5" fillId="0" borderId="79" xfId="0" applyFont="1" applyFill="1" applyBorder="1" applyAlignment="1">
      <alignment horizontal="centerContinuous"/>
    </xf>
    <xf numFmtId="0" fontId="5" fillId="0" borderId="2" xfId="0" applyFont="1" applyFill="1" applyBorder="1" applyAlignment="1">
      <alignment horizontal="center"/>
    </xf>
    <xf numFmtId="0" fontId="7" fillId="0" borderId="0" xfId="0" applyFont="1" applyBorder="1" applyAlignment="1">
      <alignment horizontal="right"/>
    </xf>
    <xf numFmtId="0" fontId="7" fillId="0" borderId="1" xfId="0" applyFont="1" applyBorder="1" applyAlignment="1">
      <alignment horizontal="center" shrinkToFit="1"/>
    </xf>
    <xf numFmtId="0" fontId="7" fillId="0" borderId="33" xfId="0" applyFont="1" applyBorder="1" applyAlignment="1">
      <alignment horizontal="center"/>
    </xf>
    <xf numFmtId="0" fontId="42" fillId="9" borderId="35" xfId="2" applyNumberFormat="1" applyFont="1" applyFill="1" applyBorder="1" applyAlignment="1">
      <alignment horizontal="center" shrinkToFit="1"/>
    </xf>
    <xf numFmtId="0" fontId="42" fillId="9" borderId="82" xfId="2" applyNumberFormat="1" applyFont="1" applyFill="1" applyBorder="1" applyAlignment="1">
      <alignment horizontal="center" shrinkToFit="1"/>
    </xf>
    <xf numFmtId="0" fontId="7" fillId="0" borderId="1" xfId="0" applyFont="1" applyFill="1" applyBorder="1" applyAlignment="1">
      <alignment horizontal="center" shrinkToFit="1"/>
    </xf>
    <xf numFmtId="0" fontId="7" fillId="0" borderId="33" xfId="0" applyFont="1" applyFill="1" applyBorder="1" applyAlignment="1">
      <alignment horizontal="center"/>
    </xf>
    <xf numFmtId="0" fontId="28" fillId="0" borderId="66" xfId="0" applyFont="1" applyBorder="1" applyAlignment="1">
      <alignment horizontal="centerContinuous"/>
    </xf>
    <xf numFmtId="0" fontId="7" fillId="0" borderId="91" xfId="0" applyFont="1" applyFill="1" applyBorder="1" applyAlignment="1">
      <alignment horizontal="centerContinuous"/>
    </xf>
    <xf numFmtId="164" fontId="5" fillId="0" borderId="31" xfId="0" applyNumberFormat="1" applyFont="1" applyFill="1" applyBorder="1" applyAlignment="1">
      <alignment horizontal="center"/>
    </xf>
    <xf numFmtId="49" fontId="5" fillId="0" borderId="79" xfId="0" applyNumberFormat="1" applyFont="1" applyFill="1" applyBorder="1" applyAlignment="1">
      <alignment horizontal="center"/>
    </xf>
    <xf numFmtId="0" fontId="5" fillId="0" borderId="79" xfId="0" applyFont="1" applyFill="1" applyBorder="1" applyAlignment="1">
      <alignment horizontal="center"/>
    </xf>
    <xf numFmtId="0" fontId="4" fillId="0" borderId="13" xfId="0" applyFont="1" applyBorder="1" applyAlignment="1">
      <alignment horizontal="center"/>
    </xf>
    <xf numFmtId="0" fontId="4" fillId="0" borderId="92" xfId="0" applyFont="1" applyBorder="1" applyAlignment="1">
      <alignment horizontal="center" shrinkToFit="1"/>
    </xf>
    <xf numFmtId="0" fontId="23" fillId="0" borderId="1" xfId="0" applyFont="1" applyFill="1" applyBorder="1" applyAlignment="1"/>
    <xf numFmtId="49" fontId="29" fillId="0" borderId="33" xfId="0" applyNumberFormat="1" applyFont="1" applyFill="1" applyBorder="1" applyAlignment="1">
      <alignment horizontal="center"/>
    </xf>
    <xf numFmtId="0" fontId="29" fillId="0" borderId="34" xfId="0" applyNumberFormat="1" applyFont="1" applyFill="1" applyBorder="1" applyAlignment="1">
      <alignment horizontal="center"/>
    </xf>
    <xf numFmtId="0" fontId="23" fillId="0" borderId="34" xfId="0" applyNumberFormat="1" applyFont="1" applyFill="1" applyBorder="1" applyAlignment="1">
      <alignment horizontal="center"/>
    </xf>
    <xf numFmtId="0" fontId="7" fillId="0" borderId="35" xfId="0" quotePrefix="1" applyNumberFormat="1" applyFont="1" applyFill="1" applyBorder="1" applyAlignment="1">
      <alignment horizontal="center"/>
    </xf>
    <xf numFmtId="0" fontId="13" fillId="0" borderId="8" xfId="0" applyFont="1" applyFill="1" applyBorder="1" applyAlignment="1"/>
    <xf numFmtId="0" fontId="7" fillId="0" borderId="89" xfId="0" applyNumberFormat="1" applyFont="1" applyFill="1" applyBorder="1" applyAlignment="1">
      <alignment horizontal="center"/>
    </xf>
    <xf numFmtId="49" fontId="25" fillId="0" borderId="89" xfId="0" applyNumberFormat="1" applyFont="1" applyFill="1" applyBorder="1" applyAlignment="1">
      <alignment horizontal="center"/>
    </xf>
    <xf numFmtId="0" fontId="25" fillId="0" borderId="90" xfId="0" applyNumberFormat="1" applyFont="1" applyFill="1" applyBorder="1" applyAlignment="1">
      <alignment horizontal="center"/>
    </xf>
    <xf numFmtId="49" fontId="7" fillId="0" borderId="90" xfId="0" applyNumberFormat="1" applyFont="1" applyFill="1" applyBorder="1" applyAlignment="1">
      <alignment horizontal="center"/>
    </xf>
    <xf numFmtId="0" fontId="7" fillId="0" borderId="88" xfId="0" applyNumberFormat="1" applyFont="1" applyFill="1" applyBorder="1" applyAlignment="1">
      <alignment horizontal="center"/>
    </xf>
    <xf numFmtId="49" fontId="24" fillId="4" borderId="33" xfId="0" applyNumberFormat="1" applyFont="1" applyFill="1" applyBorder="1" applyAlignment="1">
      <alignment horizontal="center"/>
    </xf>
    <xf numFmtId="0" fontId="24" fillId="4" borderId="34" xfId="0" applyNumberFormat="1" applyFont="1" applyFill="1" applyBorder="1" applyAlignment="1">
      <alignment horizontal="center"/>
    </xf>
    <xf numFmtId="49" fontId="6" fillId="11" borderId="64" xfId="0" applyNumberFormat="1" applyFont="1" applyFill="1" applyBorder="1" applyAlignment="1">
      <alignment horizontal="centerContinuous"/>
    </xf>
    <xf numFmtId="49" fontId="6" fillId="12" borderId="3" xfId="0" applyNumberFormat="1" applyFont="1" applyFill="1" applyBorder="1" applyAlignment="1">
      <alignment horizontal="centerContinuous"/>
    </xf>
    <xf numFmtId="49" fontId="12" fillId="10" borderId="31" xfId="0" applyNumberFormat="1" applyFont="1" applyFill="1" applyBorder="1" applyAlignment="1">
      <alignment horizontal="centerContinuous"/>
    </xf>
    <xf numFmtId="49" fontId="17" fillId="0" borderId="82" xfId="0" applyNumberFormat="1" applyFont="1" applyBorder="1" applyAlignment="1">
      <alignment horizontal="center" shrinkToFit="1"/>
    </xf>
    <xf numFmtId="0" fontId="12" fillId="13" borderId="80" xfId="0" applyFont="1" applyFill="1" applyBorder="1" applyAlignment="1">
      <alignment horizontal="centerContinuous" wrapText="1"/>
    </xf>
    <xf numFmtId="0" fontId="12" fillId="13" borderId="86" xfId="0" applyFont="1" applyFill="1" applyBorder="1" applyAlignment="1">
      <alignment horizontal="center" wrapText="1"/>
    </xf>
    <xf numFmtId="0" fontId="12" fillId="13" borderId="87" xfId="0" applyFont="1" applyFill="1" applyBorder="1" applyAlignment="1">
      <alignment horizontal="center" wrapText="1"/>
    </xf>
    <xf numFmtId="0" fontId="7" fillId="8" borderId="35" xfId="0" quotePrefix="1" applyNumberFormat="1" applyFont="1" applyFill="1" applyBorder="1" applyAlignment="1">
      <alignment horizontal="center"/>
    </xf>
    <xf numFmtId="0" fontId="6" fillId="0" borderId="80" xfId="0" applyFont="1" applyBorder="1" applyAlignment="1">
      <alignment horizontal="center" shrinkToFit="1"/>
    </xf>
    <xf numFmtId="0" fontId="6" fillId="0" borderId="80" xfId="0" applyFont="1" applyFill="1" applyBorder="1" applyAlignment="1">
      <alignment horizontal="center" shrinkToFit="1"/>
    </xf>
    <xf numFmtId="0" fontId="6" fillId="0" borderId="8" xfId="0" applyFont="1" applyFill="1" applyBorder="1" applyAlignment="1">
      <alignment horizontal="center" shrinkToFit="1"/>
    </xf>
    <xf numFmtId="0" fontId="4" fillId="0" borderId="0" xfId="0" quotePrefix="1" applyFont="1" applyBorder="1" applyAlignment="1">
      <alignment horizontal="center"/>
    </xf>
    <xf numFmtId="0" fontId="7" fillId="0" borderId="33" xfId="0" applyFont="1" applyBorder="1" applyAlignment="1">
      <alignment horizontal="center" vertical="center" shrinkToFit="1"/>
    </xf>
    <xf numFmtId="9" fontId="7" fillId="0" borderId="34" xfId="2" applyFont="1" applyBorder="1" applyAlignment="1">
      <alignment horizontal="center" vertical="center" shrinkToFit="1"/>
    </xf>
    <xf numFmtId="0" fontId="7" fillId="0" borderId="34" xfId="2" applyNumberFormat="1" applyFont="1" applyBorder="1" applyAlignment="1">
      <alignment horizontal="center" vertical="center" shrinkToFit="1"/>
    </xf>
    <xf numFmtId="49" fontId="7" fillId="0" borderId="35" xfId="0" applyNumberFormat="1" applyFont="1" applyBorder="1" applyAlignment="1">
      <alignment horizontal="center" vertical="center" wrapText="1"/>
    </xf>
    <xf numFmtId="49" fontId="45" fillId="0" borderId="35" xfId="0" applyNumberFormat="1" applyFont="1" applyBorder="1" applyAlignment="1">
      <alignment horizontal="center" vertical="center" wrapText="1"/>
    </xf>
    <xf numFmtId="0" fontId="7" fillId="0" borderId="35" xfId="0" applyNumberFormat="1" applyFont="1" applyBorder="1" applyAlignment="1">
      <alignment horizontal="center" vertical="center" wrapText="1"/>
    </xf>
    <xf numFmtId="49" fontId="28" fillId="0" borderId="35" xfId="0" applyNumberFormat="1" applyFont="1" applyBorder="1" applyAlignment="1">
      <alignment horizontal="center" vertical="center" wrapText="1"/>
    </xf>
    <xf numFmtId="9" fontId="7" fillId="0" borderId="34" xfId="2" applyFont="1" applyFill="1" applyBorder="1" applyAlignment="1">
      <alignment horizontal="center" vertical="center" shrinkToFit="1"/>
    </xf>
    <xf numFmtId="0" fontId="7" fillId="0" borderId="34" xfId="2" applyNumberFormat="1" applyFont="1" applyFill="1" applyBorder="1" applyAlignment="1">
      <alignment horizontal="center" vertical="center" shrinkToFit="1"/>
    </xf>
    <xf numFmtId="0" fontId="7" fillId="0" borderId="35" xfId="0" applyNumberFormat="1" applyFont="1" applyFill="1" applyBorder="1" applyAlignment="1">
      <alignment horizontal="center" vertical="center" wrapText="1"/>
    </xf>
    <xf numFmtId="9" fontId="7" fillId="0" borderId="33" xfId="2" applyFont="1" applyFill="1" applyBorder="1" applyAlignment="1">
      <alignment horizontal="center" vertical="center" shrinkToFit="1"/>
    </xf>
    <xf numFmtId="0" fontId="7" fillId="0" borderId="35" xfId="0" quotePrefix="1" applyNumberFormat="1" applyFont="1" applyFill="1" applyBorder="1" applyAlignment="1">
      <alignment horizontal="center" vertical="center" wrapText="1"/>
    </xf>
    <xf numFmtId="9" fontId="7" fillId="0" borderId="89" xfId="2" applyFont="1" applyFill="1" applyBorder="1" applyAlignment="1">
      <alignment horizontal="center" vertical="center" shrinkToFit="1"/>
    </xf>
    <xf numFmtId="0" fontId="7" fillId="0" borderId="90" xfId="2" applyNumberFormat="1" applyFont="1" applyFill="1" applyBorder="1" applyAlignment="1">
      <alignment horizontal="center" vertical="center" shrinkToFit="1"/>
    </xf>
    <xf numFmtId="0" fontId="2" fillId="0" borderId="0" xfId="5" applyFont="1" applyBorder="1" applyAlignment="1"/>
    <xf numFmtId="0" fontId="2" fillId="0" borderId="0" xfId="5" applyFont="1" applyBorder="1" applyAlignment="1">
      <alignment horizontal="left"/>
    </xf>
    <xf numFmtId="0" fontId="4" fillId="0" borderId="0" xfId="5" applyFont="1" applyBorder="1" applyAlignment="1">
      <alignment horizontal="right"/>
    </xf>
    <xf numFmtId="0" fontId="7" fillId="0" borderId="10" xfId="5" applyFont="1" applyBorder="1" applyAlignment="1"/>
    <xf numFmtId="0" fontId="7" fillId="0" borderId="9" xfId="5" applyFont="1" applyBorder="1" applyAlignment="1"/>
    <xf numFmtId="0" fontId="7" fillId="0" borderId="8" xfId="5" applyFont="1" applyBorder="1" applyAlignment="1"/>
    <xf numFmtId="0" fontId="7" fillId="0" borderId="2" xfId="5" applyFont="1" applyBorder="1" applyAlignment="1">
      <alignment horizontal="left"/>
    </xf>
    <xf numFmtId="0" fontId="7" fillId="0" borderId="0" xfId="5" applyFont="1" applyBorder="1" applyAlignment="1">
      <alignment horizontal="left"/>
    </xf>
    <xf numFmtId="0" fontId="7" fillId="0" borderId="1" xfId="5" applyFont="1" applyBorder="1" applyAlignment="1"/>
    <xf numFmtId="0" fontId="7" fillId="0" borderId="2" xfId="5" applyFont="1" applyFill="1" applyBorder="1" applyAlignment="1">
      <alignment horizontal="center"/>
    </xf>
    <xf numFmtId="0" fontId="11" fillId="0" borderId="0" xfId="5" applyFont="1" applyFill="1" applyBorder="1" applyAlignment="1">
      <alignment horizontal="right"/>
    </xf>
    <xf numFmtId="0" fontId="6" fillId="0" borderId="1" xfId="5" applyFont="1" applyBorder="1" applyAlignment="1">
      <alignment horizontal="right"/>
    </xf>
    <xf numFmtId="0" fontId="11" fillId="0" borderId="1" xfId="5" applyFont="1" applyFill="1" applyBorder="1" applyAlignment="1">
      <alignment horizontal="right"/>
    </xf>
    <xf numFmtId="0" fontId="7" fillId="0" borderId="15" xfId="5" applyFont="1" applyBorder="1" applyAlignment="1">
      <alignment horizontal="center"/>
    </xf>
    <xf numFmtId="0" fontId="11" fillId="4" borderId="95" xfId="5" applyFont="1" applyFill="1" applyBorder="1" applyAlignment="1">
      <alignment horizontal="right"/>
    </xf>
    <xf numFmtId="49" fontId="27" fillId="0" borderId="31" xfId="5" applyNumberFormat="1" applyFont="1" applyFill="1" applyBorder="1" applyAlignment="1">
      <alignment horizontal="center"/>
    </xf>
    <xf numFmtId="0" fontId="7" fillId="0" borderId="31" xfId="5" applyFont="1" applyBorder="1" applyAlignment="1">
      <alignment horizontal="center"/>
    </xf>
    <xf numFmtId="0" fontId="14" fillId="2" borderId="20" xfId="5" applyFont="1" applyFill="1" applyBorder="1" applyAlignment="1">
      <alignment horizontal="right"/>
    </xf>
    <xf numFmtId="49" fontId="7" fillId="0" borderId="36" xfId="5" applyNumberFormat="1" applyFont="1" applyBorder="1" applyAlignment="1">
      <alignment horizontal="center"/>
    </xf>
    <xf numFmtId="0" fontId="11" fillId="4" borderId="96" xfId="5" applyFont="1" applyFill="1" applyBorder="1" applyAlignment="1">
      <alignment horizontal="right"/>
    </xf>
    <xf numFmtId="49" fontId="27" fillId="0" borderId="3" xfId="5" applyNumberFormat="1" applyFont="1" applyFill="1" applyBorder="1" applyAlignment="1">
      <alignment horizontal="center"/>
    </xf>
    <xf numFmtId="0" fontId="7" fillId="0" borderId="3" xfId="5" applyFont="1" applyBorder="1" applyAlignment="1">
      <alignment horizontal="center"/>
    </xf>
    <xf numFmtId="0" fontId="23" fillId="2" borderId="4" xfId="5" applyFont="1" applyFill="1" applyBorder="1" applyAlignment="1">
      <alignment horizontal="right"/>
    </xf>
    <xf numFmtId="0" fontId="6" fillId="11" borderId="36" xfId="5" applyFont="1" applyFill="1" applyBorder="1" applyAlignment="1">
      <alignment horizontal="center"/>
    </xf>
    <xf numFmtId="0" fontId="8" fillId="4" borderId="96" xfId="5" applyFont="1" applyFill="1" applyBorder="1" applyAlignment="1">
      <alignment horizontal="right"/>
    </xf>
    <xf numFmtId="0" fontId="11" fillId="2" borderId="4" xfId="5" applyFont="1" applyFill="1" applyBorder="1" applyAlignment="1">
      <alignment horizontal="right"/>
    </xf>
    <xf numFmtId="0" fontId="8" fillId="0" borderId="1" xfId="5" applyFont="1" applyFill="1" applyBorder="1" applyAlignment="1">
      <alignment horizontal="right"/>
    </xf>
    <xf numFmtId="1" fontId="7" fillId="0" borderId="36" xfId="5" applyNumberFormat="1" applyFont="1" applyBorder="1" applyAlignment="1">
      <alignment horizontal="center"/>
    </xf>
    <xf numFmtId="0" fontId="10" fillId="2" borderId="4" xfId="5" applyFont="1" applyFill="1" applyBorder="1" applyAlignment="1">
      <alignment horizontal="right"/>
    </xf>
    <xf numFmtId="164" fontId="7" fillId="9" borderId="37" xfId="5" applyNumberFormat="1" applyFont="1" applyFill="1" applyBorder="1" applyAlignment="1">
      <alignment horizontal="center"/>
    </xf>
    <xf numFmtId="0" fontId="13" fillId="2" borderId="4" xfId="5" applyFont="1" applyFill="1" applyBorder="1" applyAlignment="1">
      <alignment horizontal="right"/>
    </xf>
    <xf numFmtId="0" fontId="7" fillId="0" borderId="7" xfId="5" applyFont="1" applyFill="1" applyBorder="1" applyAlignment="1">
      <alignment horizontal="center"/>
    </xf>
    <xf numFmtId="0" fontId="8" fillId="0" borderId="5" xfId="5" applyFont="1" applyFill="1" applyBorder="1" applyAlignment="1">
      <alignment horizontal="right"/>
    </xf>
    <xf numFmtId="0" fontId="7" fillId="0" borderId="82" xfId="5" applyFont="1" applyBorder="1" applyAlignment="1">
      <alignment horizontal="center"/>
    </xf>
    <xf numFmtId="0" fontId="8" fillId="4" borderId="97" xfId="5" applyFont="1" applyFill="1" applyBorder="1" applyAlignment="1">
      <alignment horizontal="right"/>
    </xf>
    <xf numFmtId="49" fontId="27" fillId="0" borderId="18" xfId="5" applyNumberFormat="1" applyFont="1" applyFill="1" applyBorder="1" applyAlignment="1">
      <alignment horizontal="center"/>
    </xf>
    <xf numFmtId="0" fontId="7" fillId="0" borderId="18" xfId="5" applyFont="1" applyBorder="1" applyAlignment="1">
      <alignment horizontal="center"/>
    </xf>
    <xf numFmtId="0" fontId="8" fillId="2" borderId="17" xfId="5" applyFont="1" applyFill="1" applyBorder="1" applyAlignment="1">
      <alignment horizontal="right"/>
    </xf>
    <xf numFmtId="0" fontId="7" fillId="0" borderId="10" xfId="5" applyFont="1" applyBorder="1" applyAlignment="1">
      <alignment horizontal="left"/>
    </xf>
    <xf numFmtId="0" fontId="6" fillId="0" borderId="9" xfId="5" applyFont="1" applyBorder="1" applyAlignment="1">
      <alignment horizontal="right"/>
    </xf>
    <xf numFmtId="0" fontId="7" fillId="0" borderId="9" xfId="5" applyFont="1" applyBorder="1" applyAlignment="1">
      <alignment horizontal="center"/>
    </xf>
    <xf numFmtId="0" fontId="7" fillId="0" borderId="9" xfId="5" applyFont="1" applyBorder="1" applyAlignment="1">
      <alignment horizontal="centerContinuous"/>
    </xf>
    <xf numFmtId="0" fontId="48" fillId="0" borderId="9" xfId="5" applyFont="1" applyBorder="1" applyAlignment="1">
      <alignment horizontal="centerContinuous"/>
    </xf>
    <xf numFmtId="0" fontId="6" fillId="0" borderId="8" xfId="5" applyFont="1" applyBorder="1" applyAlignment="1">
      <alignment horizontal="right"/>
    </xf>
    <xf numFmtId="0" fontId="6" fillId="0" borderId="0" xfId="5" applyFont="1" applyBorder="1" applyAlignment="1">
      <alignment horizontal="right"/>
    </xf>
    <xf numFmtId="0" fontId="7" fillId="0" borderId="0" xfId="5" applyFont="1" applyBorder="1" applyAlignment="1">
      <alignment horizontal="center"/>
    </xf>
    <xf numFmtId="0" fontId="7" fillId="0" borderId="0" xfId="5" applyFont="1" applyBorder="1" applyAlignment="1">
      <alignment horizontal="centerContinuous"/>
    </xf>
    <xf numFmtId="0" fontId="48" fillId="0" borderId="0" xfId="5" applyFont="1" applyBorder="1" applyAlignment="1">
      <alignment horizontal="centerContinuous"/>
    </xf>
    <xf numFmtId="0" fontId="49" fillId="2" borderId="98" xfId="5" applyFont="1" applyFill="1" applyBorder="1" applyAlignment="1">
      <alignment horizontal="right"/>
    </xf>
    <xf numFmtId="0" fontId="4" fillId="2" borderId="99" xfId="5" applyFont="1" applyFill="1" applyBorder="1" applyAlignment="1">
      <alignment horizontal="centerContinuous"/>
    </xf>
    <xf numFmtId="0" fontId="2" fillId="2" borderId="99" xfId="5" applyFont="1" applyFill="1" applyBorder="1" applyAlignment="1">
      <alignment horizontal="left"/>
    </xf>
    <xf numFmtId="0" fontId="50" fillId="2" borderId="99" xfId="5" applyFont="1" applyFill="1" applyBorder="1" applyAlignment="1">
      <alignment horizontal="centerContinuous"/>
    </xf>
    <xf numFmtId="0" fontId="21" fillId="2" borderId="99" xfId="5" applyFont="1" applyFill="1" applyBorder="1" applyAlignment="1">
      <alignment horizontal="left"/>
    </xf>
    <xf numFmtId="0" fontId="51" fillId="2" borderId="99" xfId="5" applyFont="1" applyFill="1" applyBorder="1" applyAlignment="1">
      <alignment horizontal="left"/>
    </xf>
    <xf numFmtId="0" fontId="51" fillId="2" borderId="100" xfId="5" applyFont="1" applyFill="1" applyBorder="1" applyAlignment="1">
      <alignment horizontal="right"/>
    </xf>
    <xf numFmtId="0" fontId="28" fillId="0" borderId="66" xfId="0" applyFont="1" applyBorder="1" applyAlignment="1">
      <alignment horizontal="centerContinuous" shrinkToFit="1"/>
    </xf>
    <xf numFmtId="0" fontId="2" fillId="0" borderId="50" xfId="0" applyFont="1" applyBorder="1" applyAlignment="1">
      <alignment horizontal="center" shrinkToFit="1"/>
    </xf>
    <xf numFmtId="164" fontId="2" fillId="0" borderId="0" xfId="0" applyNumberFormat="1" applyFont="1" applyBorder="1" applyAlignment="1">
      <alignment horizontal="center"/>
    </xf>
    <xf numFmtId="0" fontId="52" fillId="0" borderId="0" xfId="0" applyFont="1" applyBorder="1" applyAlignment="1"/>
    <xf numFmtId="0" fontId="2" fillId="0" borderId="56" xfId="0" applyFont="1" applyBorder="1" applyAlignment="1">
      <alignment horizontal="center" shrinkToFit="1"/>
    </xf>
    <xf numFmtId="0" fontId="2" fillId="0" borderId="58" xfId="0" applyFont="1" applyBorder="1" applyAlignment="1">
      <alignment horizontal="left"/>
    </xf>
    <xf numFmtId="0" fontId="2" fillId="0" borderId="54" xfId="0" applyFont="1" applyBorder="1" applyAlignment="1">
      <alignment horizontal="left" shrinkToFit="1"/>
    </xf>
    <xf numFmtId="164" fontId="2" fillId="0" borderId="59" xfId="0" applyNumberFormat="1" applyFont="1" applyBorder="1" applyAlignment="1">
      <alignment horizontal="center" shrinkToFit="1"/>
    </xf>
    <xf numFmtId="0" fontId="2" fillId="0" borderId="60" xfId="0" applyFont="1" applyBorder="1" applyAlignment="1">
      <alignment horizontal="left"/>
    </xf>
    <xf numFmtId="0" fontId="2" fillId="0" borderId="55" xfId="0" applyFont="1" applyBorder="1" applyAlignment="1">
      <alignment horizontal="left" shrinkToFit="1"/>
    </xf>
    <xf numFmtId="164" fontId="2" fillId="0" borderId="51" xfId="0" applyNumberFormat="1" applyFont="1" applyBorder="1" applyAlignment="1">
      <alignment horizontal="center" shrinkToFit="1"/>
    </xf>
    <xf numFmtId="0" fontId="2" fillId="0" borderId="52" xfId="0" applyFont="1" applyBorder="1" applyAlignment="1">
      <alignment horizontal="left"/>
    </xf>
    <xf numFmtId="0" fontId="2" fillId="0" borderId="53" xfId="0" applyFont="1" applyBorder="1" applyAlignment="1">
      <alignment horizontal="left" shrinkToFit="1"/>
    </xf>
    <xf numFmtId="0" fontId="2" fillId="0" borderId="16" xfId="0" applyFont="1" applyBorder="1" applyAlignment="1">
      <alignment horizontal="center"/>
    </xf>
    <xf numFmtId="0" fontId="2" fillId="0" borderId="44" xfId="0" applyFont="1" applyBorder="1" applyAlignment="1">
      <alignment horizontal="center" shrinkToFit="1"/>
    </xf>
    <xf numFmtId="164" fontId="5" fillId="0" borderId="45" xfId="0" applyNumberFormat="1" applyFont="1" applyFill="1" applyBorder="1" applyAlignment="1">
      <alignment horizontal="center" shrinkToFit="1"/>
    </xf>
    <xf numFmtId="0" fontId="5" fillId="0" borderId="48" xfId="0" applyFont="1" applyFill="1" applyBorder="1" applyAlignment="1">
      <alignment horizontal="left"/>
    </xf>
    <xf numFmtId="0" fontId="5" fillId="0" borderId="49" xfId="0" applyFont="1" applyFill="1" applyBorder="1" applyAlignment="1">
      <alignment horizontal="left" shrinkToFit="1"/>
    </xf>
    <xf numFmtId="0" fontId="7" fillId="0" borderId="89" xfId="0" applyFont="1" applyFill="1" applyBorder="1" applyAlignment="1">
      <alignment horizontal="center" vertical="center" wrapText="1"/>
    </xf>
    <xf numFmtId="0" fontId="2" fillId="0" borderId="34" xfId="2" applyNumberFormat="1" applyFont="1" applyFill="1" applyBorder="1" applyAlignment="1">
      <alignment horizontal="center" vertical="center" shrinkToFit="1"/>
    </xf>
    <xf numFmtId="164" fontId="5" fillId="0" borderId="14" xfId="0" quotePrefix="1" applyNumberFormat="1" applyFont="1" applyFill="1" applyBorder="1" applyAlignment="1">
      <alignment horizontal="center"/>
    </xf>
    <xf numFmtId="0" fontId="2" fillId="0" borderId="14" xfId="0" quotePrefix="1" applyFont="1" applyFill="1" applyBorder="1" applyAlignment="1">
      <alignment horizontal="center"/>
    </xf>
    <xf numFmtId="9" fontId="2" fillId="0" borderId="14" xfId="0" quotePrefix="1" applyNumberFormat="1" applyFont="1" applyFill="1" applyBorder="1" applyAlignment="1">
      <alignment horizontal="center"/>
    </xf>
    <xf numFmtId="0" fontId="7" fillId="0" borderId="81" xfId="0" applyFont="1" applyBorder="1" applyAlignment="1">
      <alignment horizontal="center"/>
    </xf>
    <xf numFmtId="0" fontId="7" fillId="0" borderId="33" xfId="0" applyNumberFormat="1" applyFont="1" applyBorder="1" applyAlignment="1">
      <alignment horizontal="center"/>
    </xf>
    <xf numFmtId="0" fontId="54" fillId="0" borderId="84" xfId="0" applyFont="1" applyBorder="1" applyAlignment="1">
      <alignment horizontal="centerContinuous" wrapText="1"/>
    </xf>
    <xf numFmtId="0" fontId="54" fillId="0" borderId="85" xfId="0" applyFont="1" applyBorder="1" applyAlignment="1">
      <alignment horizontal="centerContinuous" wrapText="1"/>
    </xf>
    <xf numFmtId="0" fontId="7" fillId="0" borderId="0" xfId="0" applyFont="1" applyBorder="1" applyAlignment="1">
      <alignment wrapText="1"/>
    </xf>
    <xf numFmtId="0" fontId="7" fillId="0" borderId="0" xfId="0" applyFont="1" applyBorder="1" applyAlignment="1">
      <alignment horizontal="left" wrapText="1"/>
    </xf>
    <xf numFmtId="0" fontId="55" fillId="0" borderId="40" xfId="0" applyFont="1" applyBorder="1" applyAlignment="1">
      <alignment horizontal="centerContinuous"/>
    </xf>
    <xf numFmtId="0" fontId="56" fillId="0" borderId="40" xfId="0" applyFont="1" applyBorder="1" applyAlignment="1">
      <alignment horizontal="centerContinuous" vertical="center" wrapText="1"/>
    </xf>
    <xf numFmtId="0" fontId="57" fillId="0" borderId="40" xfId="0" applyFont="1" applyBorder="1" applyAlignment="1">
      <alignment horizontal="centerContinuous" vertical="center" wrapText="1"/>
    </xf>
    <xf numFmtId="0" fontId="7" fillId="0" borderId="3" xfId="0" applyFont="1" applyBorder="1" applyAlignment="1">
      <alignment horizontal="center"/>
    </xf>
    <xf numFmtId="0" fontId="58" fillId="2" borderId="4" xfId="0" applyFont="1" applyFill="1" applyBorder="1" applyAlignment="1">
      <alignment horizontal="right"/>
    </xf>
    <xf numFmtId="49" fontId="7" fillId="0" borderId="15" xfId="0" applyNumberFormat="1" applyFont="1" applyFill="1" applyBorder="1" applyAlignment="1">
      <alignment horizontal="center" shrinkToFit="1"/>
    </xf>
    <xf numFmtId="0" fontId="6" fillId="0" borderId="36" xfId="0" applyFont="1" applyFill="1" applyBorder="1" applyAlignment="1">
      <alignment horizontal="center"/>
    </xf>
    <xf numFmtId="0" fontId="42" fillId="9" borderId="88" xfId="2" applyNumberFormat="1" applyFont="1" applyFill="1" applyBorder="1" applyAlignment="1">
      <alignment horizontal="center" shrinkToFit="1"/>
    </xf>
    <xf numFmtId="0" fontId="46" fillId="0" borderId="30" xfId="0" applyFont="1" applyBorder="1" applyAlignment="1">
      <alignment horizontal="centerContinuous" vertical="center" wrapText="1"/>
    </xf>
    <xf numFmtId="0" fontId="16" fillId="0" borderId="0" xfId="0" applyFont="1" applyBorder="1" applyAlignment="1">
      <alignment horizontal="centerContinuous" vertical="center"/>
    </xf>
    <xf numFmtId="0" fontId="16" fillId="0" borderId="0" xfId="0" applyFont="1" applyBorder="1" applyAlignment="1">
      <alignment horizontal="centerContinuous" vertical="center" wrapText="1"/>
    </xf>
    <xf numFmtId="0" fontId="16" fillId="0" borderId="0" xfId="0" applyNumberFormat="1" applyFont="1" applyBorder="1" applyAlignment="1">
      <alignment horizontal="centerContinuous" vertical="center" wrapText="1"/>
    </xf>
    <xf numFmtId="0" fontId="5" fillId="0" borderId="0" xfId="0" applyFont="1" applyBorder="1" applyAlignment="1">
      <alignment vertical="center" wrapText="1"/>
    </xf>
    <xf numFmtId="0" fontId="12" fillId="12" borderId="27" xfId="0" applyFont="1" applyFill="1" applyBorder="1" applyAlignment="1">
      <alignment horizontal="centerContinuous" vertical="center" wrapText="1"/>
    </xf>
    <xf numFmtId="0" fontId="12" fillId="12" borderId="28" xfId="0" applyFont="1" applyFill="1" applyBorder="1" applyAlignment="1">
      <alignment horizontal="center" vertical="center"/>
    </xf>
    <xf numFmtId="0" fontId="12" fillId="12" borderId="28" xfId="0" applyFont="1" applyFill="1" applyBorder="1" applyAlignment="1">
      <alignment horizontal="center" vertical="center" wrapText="1"/>
    </xf>
    <xf numFmtId="0" fontId="22" fillId="12" borderId="28" xfId="0" applyFont="1" applyFill="1" applyBorder="1" applyAlignment="1">
      <alignment horizontal="center" vertical="center" wrapText="1"/>
    </xf>
    <xf numFmtId="0" fontId="22" fillId="12" borderId="28" xfId="0" applyNumberFormat="1" applyFont="1" applyFill="1" applyBorder="1" applyAlignment="1">
      <alignment horizontal="center" vertical="center" wrapText="1"/>
    </xf>
    <xf numFmtId="0" fontId="12" fillId="12" borderId="29" xfId="0" applyFont="1" applyFill="1" applyBorder="1" applyAlignment="1">
      <alignment horizontal="centerContinuous" vertical="center" wrapText="1"/>
    </xf>
    <xf numFmtId="0" fontId="4" fillId="0" borderId="0" xfId="0" applyFont="1" applyBorder="1" applyAlignment="1">
      <alignment vertical="center" wrapText="1"/>
    </xf>
    <xf numFmtId="0" fontId="44" fillId="0" borderId="1" xfId="0" applyFont="1" applyBorder="1" applyAlignment="1">
      <alignment horizontal="center" vertical="center" shrinkToFit="1"/>
    </xf>
    <xf numFmtId="0" fontId="7" fillId="0" borderId="33" xfId="0" applyFont="1" applyBorder="1" applyAlignment="1">
      <alignment horizontal="center" vertical="center"/>
    </xf>
    <xf numFmtId="0" fontId="44" fillId="0" borderId="1" xfId="0" applyFont="1" applyFill="1" applyBorder="1" applyAlignment="1">
      <alignment horizontal="center" vertical="center" shrinkToFit="1"/>
    </xf>
    <xf numFmtId="0" fontId="7" fillId="0" borderId="33" xfId="0" applyFont="1" applyFill="1" applyBorder="1" applyAlignment="1">
      <alignment horizontal="center" vertical="center"/>
    </xf>
    <xf numFmtId="9" fontId="7" fillId="0" borderId="33" xfId="2" applyFont="1" applyBorder="1" applyAlignment="1">
      <alignment horizontal="center" vertical="center" shrinkToFit="1"/>
    </xf>
    <xf numFmtId="0" fontId="2" fillId="0" borderId="34" xfId="0" applyNumberFormat="1" applyFont="1" applyFill="1" applyBorder="1" applyAlignment="1">
      <alignment horizontal="center" vertical="center" wrapText="1"/>
    </xf>
    <xf numFmtId="49" fontId="7" fillId="0" borderId="35" xfId="0" applyNumberFormat="1" applyFont="1" applyFill="1" applyBorder="1" applyAlignment="1">
      <alignment horizontal="center" vertical="center" shrinkToFit="1"/>
    </xf>
    <xf numFmtId="0" fontId="7" fillId="0" borderId="33" xfId="0" applyFont="1" applyFill="1" applyBorder="1" applyAlignment="1">
      <alignment horizontal="center" vertical="center" wrapText="1"/>
    </xf>
    <xf numFmtId="0" fontId="7" fillId="0" borderId="34" xfId="6" applyNumberFormat="1" applyFont="1" applyFill="1" applyBorder="1" applyAlignment="1">
      <alignment horizontal="center" vertical="center" shrinkToFit="1"/>
    </xf>
    <xf numFmtId="0" fontId="44" fillId="0" borderId="8" xfId="0" applyFont="1" applyFill="1" applyBorder="1" applyAlignment="1">
      <alignment horizontal="center" vertical="center" shrinkToFit="1"/>
    </xf>
    <xf numFmtId="9" fontId="7" fillId="0" borderId="90" xfId="2" applyFont="1" applyFill="1" applyBorder="1" applyAlignment="1">
      <alignment horizontal="center" vertical="center" shrinkToFit="1"/>
    </xf>
    <xf numFmtId="0" fontId="7" fillId="0" borderId="90" xfId="6" applyNumberFormat="1" applyFont="1" applyFill="1" applyBorder="1" applyAlignment="1">
      <alignment horizontal="center" vertical="center" shrinkToFit="1"/>
    </xf>
    <xf numFmtId="0" fontId="7" fillId="0" borderId="88" xfId="0" applyNumberFormat="1" applyFont="1" applyFill="1" applyBorder="1" applyAlignment="1">
      <alignment horizontal="center" vertical="center" wrapText="1"/>
    </xf>
    <xf numFmtId="0" fontId="4" fillId="0" borderId="0" xfId="0" applyFont="1" applyBorder="1" applyAlignment="1">
      <alignment horizontal="right" vertical="center" wrapText="1"/>
    </xf>
    <xf numFmtId="0" fontId="4" fillId="0" borderId="0" xfId="0" applyFont="1" applyBorder="1" applyAlignment="1">
      <alignment horizontal="right" vertical="center"/>
    </xf>
    <xf numFmtId="0" fontId="5" fillId="0" borderId="0" xfId="0" applyFont="1" applyBorder="1" applyAlignment="1">
      <alignment horizontal="left" vertical="center" wrapText="1"/>
    </xf>
    <xf numFmtId="0" fontId="5" fillId="0" borderId="0" xfId="0" applyNumberFormat="1" applyFont="1" applyBorder="1" applyAlignment="1">
      <alignment horizontal="left" vertical="center" wrapText="1"/>
    </xf>
    <xf numFmtId="0" fontId="2" fillId="0" borderId="0" xfId="0" applyFont="1" applyBorder="1" applyAlignment="1">
      <alignment vertical="center"/>
    </xf>
    <xf numFmtId="0" fontId="11" fillId="15" borderId="1" xfId="0" applyFont="1" applyFill="1" applyBorder="1" applyAlignment="1"/>
    <xf numFmtId="0" fontId="7" fillId="15" borderId="33" xfId="0" applyNumberFormat="1" applyFont="1" applyFill="1" applyBorder="1" applyAlignment="1">
      <alignment horizontal="center"/>
    </xf>
    <xf numFmtId="49" fontId="17" fillId="15" borderId="33" xfId="0" applyNumberFormat="1" applyFont="1" applyFill="1" applyBorder="1" applyAlignment="1">
      <alignment horizontal="center"/>
    </xf>
    <xf numFmtId="0" fontId="17" fillId="15" borderId="34" xfId="0" applyNumberFormat="1" applyFont="1" applyFill="1" applyBorder="1" applyAlignment="1">
      <alignment horizontal="center"/>
    </xf>
    <xf numFmtId="49" fontId="7" fillId="14" borderId="34" xfId="0" applyNumberFormat="1" applyFont="1" applyFill="1" applyBorder="1" applyAlignment="1">
      <alignment horizontal="center"/>
    </xf>
    <xf numFmtId="0" fontId="7" fillId="15" borderId="35" xfId="0" applyNumberFormat="1" applyFont="1" applyFill="1" applyBorder="1" applyAlignment="1">
      <alignment horizontal="center"/>
    </xf>
    <xf numFmtId="0" fontId="7" fillId="0" borderId="0" xfId="5" applyFont="1" applyBorder="1" applyAlignment="1">
      <alignment wrapText="1"/>
    </xf>
    <xf numFmtId="0" fontId="4" fillId="16" borderId="53" xfId="5" applyFont="1" applyFill="1" applyBorder="1" applyAlignment="1">
      <alignment horizontal="center" wrapText="1"/>
    </xf>
    <xf numFmtId="0" fontId="4" fillId="16" borderId="51" xfId="5" applyFont="1" applyFill="1" applyBorder="1" applyAlignment="1">
      <alignment horizontal="center" wrapText="1"/>
    </xf>
    <xf numFmtId="0" fontId="61" fillId="17" borderId="51" xfId="5" applyFont="1" applyFill="1" applyBorder="1" applyAlignment="1">
      <alignment horizontal="center" wrapText="1"/>
    </xf>
    <xf numFmtId="0" fontId="61" fillId="17" borderId="101" xfId="5" applyFont="1" applyFill="1" applyBorder="1" applyAlignment="1">
      <alignment horizontal="center" wrapText="1"/>
    </xf>
    <xf numFmtId="0" fontId="4" fillId="0" borderId="67" xfId="5" applyFont="1" applyBorder="1" applyAlignment="1">
      <alignment horizontal="right" wrapText="1"/>
    </xf>
    <xf numFmtId="0" fontId="2" fillId="16" borderId="47" xfId="5" applyFont="1" applyFill="1" applyBorder="1" applyAlignment="1">
      <alignment horizontal="center" wrapText="1"/>
    </xf>
    <xf numFmtId="0" fontId="2" fillId="16" borderId="45" xfId="5" applyFont="1" applyFill="1" applyBorder="1" applyAlignment="1">
      <alignment horizontal="center" wrapText="1"/>
    </xf>
    <xf numFmtId="0" fontId="2" fillId="0" borderId="102" xfId="5" applyFont="1" applyBorder="1" applyAlignment="1">
      <alignment horizontal="center" wrapText="1"/>
    </xf>
    <xf numFmtId="0" fontId="4" fillId="0" borderId="66" xfId="5" applyFont="1" applyBorder="1" applyAlignment="1">
      <alignment horizontal="right" wrapText="1"/>
    </xf>
    <xf numFmtId="0" fontId="2" fillId="16" borderId="94" xfId="5" applyFont="1" applyFill="1" applyBorder="1" applyAlignment="1">
      <alignment horizontal="center" wrapText="1"/>
    </xf>
    <xf numFmtId="0" fontId="2" fillId="16" borderId="93" xfId="5" applyFont="1" applyFill="1" applyBorder="1" applyAlignment="1">
      <alignment horizontal="center" wrapText="1"/>
    </xf>
    <xf numFmtId="0" fontId="2" fillId="0" borderId="103" xfId="5" applyFont="1" applyBorder="1" applyAlignment="1">
      <alignment horizontal="center" wrapText="1"/>
    </xf>
    <xf numFmtId="0" fontId="4" fillId="0" borderId="104" xfId="5" applyFont="1" applyBorder="1" applyAlignment="1">
      <alignment horizontal="right" wrapText="1"/>
    </xf>
    <xf numFmtId="0" fontId="4" fillId="0" borderId="10" xfId="5" applyFont="1" applyBorder="1" applyAlignment="1">
      <alignment horizontal="center" wrapText="1"/>
    </xf>
    <xf numFmtId="0" fontId="4" fillId="0" borderId="9" xfId="5" applyFont="1" applyBorder="1" applyAlignment="1">
      <alignment horizontal="center" wrapText="1"/>
    </xf>
    <xf numFmtId="0" fontId="4" fillId="0" borderId="8" xfId="5" applyFont="1" applyBorder="1" applyAlignment="1">
      <alignment horizontal="center" wrapText="1"/>
    </xf>
    <xf numFmtId="0" fontId="2" fillId="0" borderId="0" xfId="5" applyFont="1" applyBorder="1" applyAlignment="1">
      <alignment wrapText="1"/>
    </xf>
    <xf numFmtId="0" fontId="2" fillId="0" borderId="7" xfId="5" applyFont="1" applyBorder="1" applyAlignment="1">
      <alignment horizontal="centerContinuous" wrapText="1"/>
    </xf>
    <xf numFmtId="0" fontId="2" fillId="0" borderId="6" xfId="5" applyFont="1" applyBorder="1" applyAlignment="1">
      <alignment horizontal="centerContinuous" wrapText="1"/>
    </xf>
    <xf numFmtId="0" fontId="4" fillId="0" borderId="6" xfId="5" applyFont="1" applyBorder="1" applyAlignment="1">
      <alignment horizontal="centerContinuous"/>
    </xf>
    <xf numFmtId="0" fontId="4" fillId="0" borderId="5" xfId="5" applyFont="1" applyBorder="1" applyAlignment="1">
      <alignment horizontal="centerContinuous"/>
    </xf>
    <xf numFmtId="0" fontId="62" fillId="0" borderId="0" xfId="5" applyFont="1" applyBorder="1" applyAlignment="1">
      <alignment horizontal="centerContinuous" wrapText="1"/>
    </xf>
    <xf numFmtId="0" fontId="16" fillId="0" borderId="0" xfId="5" applyFont="1" applyBorder="1" applyAlignment="1">
      <alignment horizontal="centerContinuous" wrapText="1"/>
    </xf>
    <xf numFmtId="0" fontId="63" fillId="0" borderId="0" xfId="5" applyFont="1" applyBorder="1" applyAlignment="1">
      <alignment horizontal="centerContinuous" wrapText="1"/>
    </xf>
    <xf numFmtId="0" fontId="64" fillId="2" borderId="105" xfId="0" applyFont="1" applyFill="1" applyBorder="1" applyAlignment="1">
      <alignment horizontal="right"/>
    </xf>
    <xf numFmtId="0" fontId="64" fillId="2" borderId="106" xfId="0" applyFont="1" applyFill="1" applyBorder="1" applyAlignment="1">
      <alignment horizontal="left"/>
    </xf>
    <xf numFmtId="0" fontId="21" fillId="2" borderId="106" xfId="0" applyFont="1" applyFill="1" applyBorder="1" applyAlignment="1">
      <alignment horizontal="left"/>
    </xf>
    <xf numFmtId="0" fontId="4" fillId="2" borderId="106" xfId="0" applyFont="1" applyFill="1" applyBorder="1" applyAlignment="1">
      <alignment horizontal="centerContinuous"/>
    </xf>
    <xf numFmtId="0" fontId="5" fillId="2" borderId="106" xfId="0" applyFont="1" applyFill="1" applyBorder="1" applyAlignment="1">
      <alignment horizontal="centerContinuous"/>
    </xf>
    <xf numFmtId="0" fontId="41" fillId="2" borderId="107" xfId="1" applyFont="1" applyFill="1" applyBorder="1" applyAlignment="1" applyProtection="1">
      <alignment horizontal="right"/>
    </xf>
    <xf numFmtId="49" fontId="7" fillId="14" borderId="78" xfId="0" applyNumberFormat="1" applyFont="1" applyFill="1" applyBorder="1" applyAlignment="1">
      <alignment horizontal="centerContinuous"/>
    </xf>
    <xf numFmtId="0" fontId="7" fillId="14" borderId="30" xfId="0" applyFont="1" applyFill="1" applyBorder="1" applyAlignment="1">
      <alignment horizontal="centerContinuous"/>
    </xf>
    <xf numFmtId="0" fontId="7" fillId="0" borderId="80" xfId="0" applyFont="1" applyBorder="1" applyAlignment="1">
      <alignment horizontal="center" shrinkToFit="1"/>
    </xf>
    <xf numFmtId="49" fontId="7" fillId="0" borderId="81" xfId="0" applyNumberFormat="1" applyFont="1" applyBorder="1" applyAlignment="1">
      <alignment horizontal="center"/>
    </xf>
    <xf numFmtId="0" fontId="6" fillId="0" borderId="1" xfId="0" applyFont="1" applyBorder="1" applyAlignment="1">
      <alignment horizontal="center" shrinkToFit="1"/>
    </xf>
    <xf numFmtId="0" fontId="65" fillId="0" borderId="83" xfId="0" applyFont="1" applyBorder="1" applyAlignment="1">
      <alignment horizontal="centerContinuous" wrapText="1"/>
    </xf>
    <xf numFmtId="0" fontId="22" fillId="18" borderId="21" xfId="0" applyFont="1" applyFill="1" applyBorder="1" applyAlignment="1">
      <alignment horizontal="center"/>
    </xf>
    <xf numFmtId="0" fontId="22" fillId="18" borderId="22" xfId="0" applyFont="1" applyFill="1" applyBorder="1" applyAlignment="1">
      <alignment horizontal="center"/>
    </xf>
    <xf numFmtId="49" fontId="22" fillId="18" borderId="22" xfId="0" applyNumberFormat="1" applyFont="1" applyFill="1" applyBorder="1" applyAlignment="1">
      <alignment horizontal="center"/>
    </xf>
    <xf numFmtId="0" fontId="22" fillId="18" borderId="26" xfId="0" applyFont="1" applyFill="1" applyBorder="1" applyAlignment="1">
      <alignment horizontal="center"/>
    </xf>
    <xf numFmtId="0" fontId="22" fillId="18" borderId="23" xfId="0" applyFont="1" applyFill="1" applyBorder="1" applyAlignment="1">
      <alignment horizontal="center"/>
    </xf>
    <xf numFmtId="0" fontId="22" fillId="18" borderId="26" xfId="0" applyFont="1" applyFill="1" applyBorder="1" applyAlignment="1">
      <alignment horizontal="centerContinuous"/>
    </xf>
    <xf numFmtId="0" fontId="22" fillId="18" borderId="77" xfId="0" applyFont="1" applyFill="1" applyBorder="1" applyAlignment="1">
      <alignment horizontal="centerContinuous"/>
    </xf>
    <xf numFmtId="0" fontId="22" fillId="18" borderId="24" xfId="0" applyFont="1" applyFill="1" applyBorder="1" applyAlignment="1">
      <alignment horizontal="centerContinuous"/>
    </xf>
    <xf numFmtId="0" fontId="22" fillId="18" borderId="25" xfId="0" applyFont="1" applyFill="1" applyBorder="1" applyAlignment="1">
      <alignment horizontal="centerContinuous"/>
    </xf>
    <xf numFmtId="0" fontId="28" fillId="0" borderId="66" xfId="0" applyFont="1" applyFill="1" applyBorder="1" applyAlignment="1">
      <alignment horizontal="centerContinuous" shrinkToFit="1"/>
    </xf>
    <xf numFmtId="0" fontId="28" fillId="0" borderId="66" xfId="0" applyFont="1" applyFill="1" applyBorder="1" applyAlignment="1">
      <alignment horizontal="centerContinuous"/>
    </xf>
    <xf numFmtId="0" fontId="28" fillId="0" borderId="67" xfId="0" applyFont="1" applyFill="1" applyBorder="1" applyAlignment="1">
      <alignment horizontal="centerContinuous" shrinkToFit="1"/>
    </xf>
    <xf numFmtId="0" fontId="44" fillId="0" borderId="108" xfId="0" applyFont="1" applyBorder="1" applyAlignment="1">
      <alignment horizontal="center" vertical="center" shrinkToFit="1"/>
    </xf>
    <xf numFmtId="0" fontId="7" fillId="0" borderId="16" xfId="0" applyFont="1" applyBorder="1" applyAlignment="1">
      <alignment horizontal="center" vertical="center"/>
    </xf>
    <xf numFmtId="0" fontId="7" fillId="0" borderId="16" xfId="0" applyFont="1" applyBorder="1" applyAlignment="1">
      <alignment horizontal="center" vertical="center" shrinkToFit="1"/>
    </xf>
    <xf numFmtId="9" fontId="7" fillId="0" borderId="74" xfId="2" applyFont="1" applyBorder="1" applyAlignment="1">
      <alignment horizontal="center" vertical="center" shrinkToFit="1"/>
    </xf>
    <xf numFmtId="0" fontId="7" fillId="0" borderId="74" xfId="2" applyNumberFormat="1" applyFont="1" applyBorder="1" applyAlignment="1">
      <alignment horizontal="center" vertical="center" shrinkToFit="1"/>
    </xf>
    <xf numFmtId="49" fontId="7" fillId="0" borderId="109" xfId="0" applyNumberFormat="1" applyFont="1" applyBorder="1" applyAlignment="1">
      <alignment horizontal="center" vertical="center" wrapText="1"/>
    </xf>
    <xf numFmtId="0" fontId="7" fillId="0" borderId="81" xfId="0" applyFont="1" applyFill="1" applyBorder="1" applyAlignment="1">
      <alignment horizontal="center"/>
    </xf>
    <xf numFmtId="0" fontId="7" fillId="0" borderId="81" xfId="0" applyNumberFormat="1" applyFont="1" applyFill="1" applyBorder="1" applyAlignment="1">
      <alignment horizontal="center"/>
    </xf>
    <xf numFmtId="0" fontId="7" fillId="0" borderId="81" xfId="0" applyNumberFormat="1" applyFont="1" applyBorder="1" applyAlignment="1">
      <alignment horizontal="center"/>
    </xf>
    <xf numFmtId="0" fontId="7" fillId="0" borderId="89" xfId="0" applyFont="1" applyFill="1" applyBorder="1" applyAlignment="1">
      <alignment horizontal="center"/>
    </xf>
    <xf numFmtId="49" fontId="7" fillId="0" borderId="33" xfId="0" applyNumberFormat="1" applyFont="1" applyBorder="1" applyAlignment="1">
      <alignment horizontal="center"/>
    </xf>
    <xf numFmtId="49" fontId="7" fillId="0" borderId="15" xfId="0" applyNumberFormat="1" applyFont="1" applyBorder="1" applyAlignment="1">
      <alignment horizontal="center"/>
    </xf>
    <xf numFmtId="0" fontId="12" fillId="19" borderId="110" xfId="0" applyNumberFormat="1" applyFont="1" applyFill="1" applyBorder="1" applyAlignment="1">
      <alignment horizontal="center" wrapText="1"/>
    </xf>
    <xf numFmtId="0" fontId="7" fillId="19" borderId="34" xfId="0" applyNumberFormat="1" applyFont="1" applyFill="1" applyBorder="1" applyAlignment="1">
      <alignment horizontal="center"/>
    </xf>
    <xf numFmtId="9" fontId="7" fillId="0" borderId="33" xfId="2" applyFont="1" applyFill="1" applyBorder="1" applyAlignment="1">
      <alignment horizontal="center" shrinkToFit="1"/>
    </xf>
    <xf numFmtId="9" fontId="7" fillId="0" borderId="34" xfId="2" applyFont="1" applyFill="1" applyBorder="1" applyAlignment="1">
      <alignment horizontal="center" shrinkToFit="1"/>
    </xf>
    <xf numFmtId="0" fontId="2" fillId="0" borderId="34" xfId="2" applyNumberFormat="1" applyFont="1" applyFill="1" applyBorder="1" applyAlignment="1">
      <alignment horizontal="center" shrinkToFit="1"/>
    </xf>
    <xf numFmtId="0" fontId="2" fillId="0" borderId="34" xfId="0" applyFont="1" applyFill="1" applyBorder="1" applyAlignment="1">
      <alignment horizontal="center" shrinkToFit="1"/>
    </xf>
    <xf numFmtId="0" fontId="7" fillId="0" borderId="34" xfId="2" applyNumberFormat="1" applyFont="1" applyBorder="1" applyAlignment="1">
      <alignment horizontal="center" shrinkToFit="1"/>
    </xf>
    <xf numFmtId="0" fontId="7" fillId="0" borderId="35" xfId="0" applyNumberFormat="1" applyFont="1" applyFill="1" applyBorder="1" applyAlignment="1">
      <alignment horizontal="center" wrapText="1"/>
    </xf>
    <xf numFmtId="0" fontId="7" fillId="0" borderId="34" xfId="2" applyNumberFormat="1" applyFont="1" applyFill="1" applyBorder="1" applyAlignment="1">
      <alignment horizontal="center" shrinkToFit="1"/>
    </xf>
    <xf numFmtId="49" fontId="7" fillId="0" borderId="35" xfId="0" applyNumberFormat="1" applyFont="1" applyFill="1" applyBorder="1" applyAlignment="1">
      <alignment horizontal="center" shrinkToFit="1"/>
    </xf>
    <xf numFmtId="0" fontId="2" fillId="0" borderId="34" xfId="5" applyFont="1" applyFill="1" applyBorder="1" applyAlignment="1">
      <alignment horizontal="center" wrapText="1"/>
    </xf>
    <xf numFmtId="9" fontId="7" fillId="0" borderId="33" xfId="2" applyFont="1" applyBorder="1" applyAlignment="1">
      <alignment horizontal="center" shrinkToFit="1"/>
    </xf>
    <xf numFmtId="9" fontId="7" fillId="0" borderId="33" xfId="4" applyFont="1" applyFill="1" applyBorder="1" applyAlignment="1">
      <alignment horizontal="center" shrinkToFit="1"/>
    </xf>
    <xf numFmtId="9" fontId="7" fillId="0" borderId="34" xfId="4" applyFont="1" applyFill="1" applyBorder="1" applyAlignment="1">
      <alignment horizontal="center" vertical="center" shrinkToFit="1"/>
    </xf>
    <xf numFmtId="0" fontId="2" fillId="0" borderId="34" xfId="0" applyNumberFormat="1" applyFont="1" applyFill="1" applyBorder="1" applyAlignment="1">
      <alignment horizontal="center" shrinkToFit="1"/>
    </xf>
    <xf numFmtId="0" fontId="2" fillId="0" borderId="34" xfId="4" applyNumberFormat="1" applyFont="1" applyFill="1" applyBorder="1" applyAlignment="1">
      <alignment horizontal="center" vertical="center" shrinkToFit="1"/>
    </xf>
    <xf numFmtId="0" fontId="7" fillId="0" borderId="34" xfId="4" applyNumberFormat="1" applyFont="1" applyFill="1" applyBorder="1" applyAlignment="1">
      <alignment horizontal="center" shrinkToFit="1"/>
    </xf>
    <xf numFmtId="0" fontId="2" fillId="0" borderId="34" xfId="0" applyFont="1" applyFill="1" applyBorder="1" applyAlignment="1">
      <alignment horizontal="center" wrapText="1"/>
    </xf>
    <xf numFmtId="9" fontId="7" fillId="0" borderId="34" xfId="2" applyFont="1" applyBorder="1" applyAlignment="1">
      <alignment horizontal="center" shrinkToFit="1"/>
    </xf>
    <xf numFmtId="9" fontId="7" fillId="0" borderId="34" xfId="4" applyFont="1" applyFill="1" applyBorder="1" applyAlignment="1">
      <alignment horizontal="center" shrinkToFit="1"/>
    </xf>
    <xf numFmtId="0" fontId="7" fillId="0" borderId="89" xfId="0" applyFont="1" applyFill="1" applyBorder="1" applyAlignment="1">
      <alignment horizontal="center" vertical="center"/>
    </xf>
    <xf numFmtId="9" fontId="7" fillId="0" borderId="89" xfId="2" applyFont="1" applyFill="1" applyBorder="1" applyAlignment="1">
      <alignment horizontal="center" shrinkToFit="1"/>
    </xf>
    <xf numFmtId="9" fontId="7" fillId="0" borderId="90" xfId="4" applyFont="1" applyFill="1" applyBorder="1" applyAlignment="1">
      <alignment horizontal="center" shrinkToFit="1"/>
    </xf>
    <xf numFmtId="0" fontId="7" fillId="0" borderId="90" xfId="2" applyNumberFormat="1" applyFont="1" applyFill="1" applyBorder="1" applyAlignment="1">
      <alignment horizontal="center" shrinkToFit="1"/>
    </xf>
    <xf numFmtId="0" fontId="2" fillId="0" borderId="0" xfId="0" applyFont="1" applyBorder="1" applyAlignment="1">
      <alignment vertical="center" wrapText="1"/>
    </xf>
    <xf numFmtId="0" fontId="66" fillId="12" borderId="29" xfId="0" applyFont="1" applyFill="1" applyBorder="1" applyAlignment="1">
      <alignment horizontal="centerContinuous" vertical="center" wrapText="1"/>
    </xf>
    <xf numFmtId="0" fontId="7" fillId="0" borderId="35" xfId="5" applyNumberFormat="1" applyFont="1" applyFill="1" applyBorder="1" applyAlignment="1">
      <alignment horizontal="center" vertical="center" wrapText="1"/>
    </xf>
    <xf numFmtId="0" fontId="2" fillId="0" borderId="34" xfId="4" applyNumberFormat="1" applyFont="1" applyFill="1" applyBorder="1" applyAlignment="1">
      <alignment horizontal="center" shrinkToFit="1"/>
    </xf>
    <xf numFmtId="0" fontId="6" fillId="0" borderId="0" xfId="0" applyFont="1" applyBorder="1" applyAlignment="1">
      <alignment horizontal="centerContinuous" vertical="center" wrapText="1"/>
    </xf>
    <xf numFmtId="0" fontId="7" fillId="0" borderId="34" xfId="4" applyNumberFormat="1" applyFont="1" applyFill="1" applyBorder="1" applyAlignment="1">
      <alignment horizontal="center" vertical="center" shrinkToFit="1"/>
    </xf>
    <xf numFmtId="0" fontId="7" fillId="0" borderId="0" xfId="0" applyFont="1" applyBorder="1" applyAlignment="1">
      <alignment horizontal="left" vertical="center" wrapText="1"/>
    </xf>
    <xf numFmtId="0" fontId="4" fillId="0" borderId="65" xfId="0" applyFont="1" applyFill="1" applyBorder="1" applyAlignment="1">
      <alignment horizontal="center"/>
    </xf>
    <xf numFmtId="0" fontId="2" fillId="0" borderId="13" xfId="0" applyFont="1" applyBorder="1" applyAlignment="1">
      <alignment horizontal="center" vertical="center"/>
    </xf>
    <xf numFmtId="0" fontId="5" fillId="0" borderId="11" xfId="0" applyFont="1" applyFill="1" applyBorder="1" applyAlignment="1">
      <alignment horizontal="center"/>
    </xf>
    <xf numFmtId="0" fontId="5" fillId="0" borderId="14" xfId="0" applyFont="1" applyBorder="1" applyAlignment="1">
      <alignment horizontal="center" vertical="center"/>
    </xf>
    <xf numFmtId="0" fontId="5" fillId="0" borderId="14" xfId="0" quotePrefix="1" applyFont="1" applyBorder="1" applyAlignment="1">
      <alignment horizontal="center" vertical="center" wrapText="1"/>
    </xf>
    <xf numFmtId="49" fontId="5" fillId="0" borderId="14" xfId="2" applyNumberFormat="1" applyFont="1" applyBorder="1" applyAlignment="1">
      <alignment horizontal="center" vertical="center"/>
    </xf>
    <xf numFmtId="0" fontId="5" fillId="0" borderId="11" xfId="0" applyFont="1" applyBorder="1" applyAlignment="1">
      <alignment horizontal="center"/>
    </xf>
    <xf numFmtId="0" fontId="5" fillId="0" borderId="14" xfId="0" applyFont="1" applyBorder="1" applyAlignment="1">
      <alignment horizontal="center" vertical="center" shrinkToFit="1"/>
    </xf>
    <xf numFmtId="164" fontId="5" fillId="0" borderId="11" xfId="0" applyNumberFormat="1" applyFont="1" applyFill="1" applyBorder="1" applyAlignment="1">
      <alignment horizontal="center"/>
    </xf>
    <xf numFmtId="164" fontId="5" fillId="0" borderId="14" xfId="0" applyNumberFormat="1" applyFont="1" applyBorder="1" applyAlignment="1">
      <alignment horizontal="center" vertical="center"/>
    </xf>
    <xf numFmtId="164" fontId="5" fillId="0" borderId="3" xfId="0" applyNumberFormat="1" applyFont="1" applyFill="1" applyBorder="1" applyAlignment="1">
      <alignment horizontal="center"/>
    </xf>
    <xf numFmtId="164" fontId="5" fillId="0" borderId="31" xfId="0" applyNumberFormat="1" applyFont="1" applyFill="1" applyBorder="1" applyAlignment="1">
      <alignment horizontal="center" vertical="center"/>
    </xf>
    <xf numFmtId="0" fontId="5" fillId="0" borderId="15" xfId="0" applyFont="1" applyBorder="1" applyAlignment="1">
      <alignment horizontal="center" vertical="center"/>
    </xf>
    <xf numFmtId="49" fontId="2" fillId="0" borderId="11" xfId="2" applyNumberFormat="1" applyFont="1" applyFill="1" applyBorder="1" applyAlignment="1">
      <alignment horizontal="center"/>
    </xf>
    <xf numFmtId="0" fontId="2" fillId="0" borderId="11" xfId="0" applyFont="1" applyFill="1" applyBorder="1" applyAlignment="1">
      <alignment horizontal="center"/>
    </xf>
    <xf numFmtId="0" fontId="2" fillId="0" borderId="12" xfId="0" applyFont="1" applyFill="1" applyBorder="1" applyAlignment="1">
      <alignment horizontal="center"/>
    </xf>
    <xf numFmtId="0" fontId="2" fillId="0" borderId="14" xfId="0" applyFont="1" applyBorder="1" applyAlignment="1">
      <alignment horizontal="center"/>
    </xf>
    <xf numFmtId="49" fontId="2" fillId="0" borderId="14" xfId="0" applyNumberFormat="1" applyFont="1" applyBorder="1" applyAlignment="1">
      <alignment horizontal="center"/>
    </xf>
    <xf numFmtId="0" fontId="67" fillId="0" borderId="66" xfId="0" applyFont="1" applyFill="1" applyBorder="1" applyAlignment="1">
      <alignment horizontal="centerContinuous" shrinkToFit="1"/>
    </xf>
    <xf numFmtId="0" fontId="27" fillId="0" borderId="18" xfId="0" applyNumberFormat="1" applyFont="1" applyBorder="1" applyAlignment="1">
      <alignment horizontal="center"/>
    </xf>
  </cellXfs>
  <cellStyles count="11">
    <cellStyle name="Comma" xfId="6" builtinId="3"/>
    <cellStyle name="Excel Built-in Normal" xfId="8"/>
    <cellStyle name="Hyperlink" xfId="1" builtinId="8"/>
    <cellStyle name="Normal" xfId="0" builtinId="0"/>
    <cellStyle name="Normal 2" xfId="3"/>
    <cellStyle name="Normal 2 2" xfId="5"/>
    <cellStyle name="Normal 3" xfId="9"/>
    <cellStyle name="Normal 4" xfId="10"/>
    <cellStyle name="Normal 5" xfId="7"/>
    <cellStyle name="Percent" xfId="2" builtinId="5"/>
    <cellStyle name="Percent 2" xfId="4"/>
  </cellStyles>
  <dxfs count="88">
    <dxf>
      <font>
        <b/>
        <i val="0"/>
        <condense val="0"/>
        <extend val="0"/>
      </font>
      <fill>
        <patternFill>
          <bgColor indexed="51"/>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FF99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47625</xdr:colOff>
      <xdr:row>15</xdr:row>
      <xdr:rowOff>104775</xdr:rowOff>
    </xdr:from>
    <xdr:to>
      <xdr:col>6</xdr:col>
      <xdr:colOff>1257300</xdr:colOff>
      <xdr:row>18</xdr:row>
      <xdr:rowOff>238125</xdr:rowOff>
    </xdr:to>
    <xdr:sp macro="" textlink="">
      <xdr:nvSpPr>
        <xdr:cNvPr id="1084" name="Text Box 60"/>
        <xdr:cNvSpPr txBox="1">
          <a:spLocks noChangeArrowheads="1"/>
        </xdr:cNvSpPr>
      </xdr:nvSpPr>
      <xdr:spPr bwMode="auto">
        <a:xfrm>
          <a:off x="4705350" y="3048000"/>
          <a:ext cx="2333625" cy="771525"/>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000000"/>
            </a:solidFill>
            <a:latin typeface="Times New Roman"/>
            <a:cs typeface="Times New Roman"/>
          </a:endParaRPr>
        </a:p>
      </xdr:txBody>
    </xdr:sp>
    <xdr:clientData/>
  </xdr:twoCellAnchor>
  <xdr:twoCellAnchor>
    <xdr:from>
      <xdr:col>0</xdr:col>
      <xdr:colOff>57151</xdr:colOff>
      <xdr:row>19</xdr:row>
      <xdr:rowOff>47624</xdr:rowOff>
    </xdr:from>
    <xdr:to>
      <xdr:col>6</xdr:col>
      <xdr:colOff>1247776</xdr:colOff>
      <xdr:row>52</xdr:row>
      <xdr:rowOff>180974</xdr:rowOff>
    </xdr:to>
    <xdr:sp macro="" textlink="">
      <xdr:nvSpPr>
        <xdr:cNvPr id="4" name="Text 6"/>
        <xdr:cNvSpPr txBox="1">
          <a:spLocks noChangeArrowheads="1"/>
        </xdr:cNvSpPr>
      </xdr:nvSpPr>
      <xdr:spPr bwMode="auto">
        <a:xfrm>
          <a:off x="57151" y="4152899"/>
          <a:ext cx="6972300" cy="87344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itchFamily="18" charset="0"/>
              <a:ea typeface="+mn-ea"/>
              <a:cs typeface="Times New Roman" pitchFamily="18" charset="0"/>
            </a:rPr>
            <a:t>Appearance, history and personality:  </a:t>
          </a:r>
          <a:r>
            <a:rPr lang="en-US" sz="1200">
              <a:effectLst/>
              <a:latin typeface="Times New Roman" pitchFamily="18" charset="0"/>
              <a:ea typeface="+mn-ea"/>
              <a:cs typeface="Times New Roman" pitchFamily="18" charset="0"/>
            </a:rPr>
            <a:t>Not the greatest of elven beauties, but Surinya’s pale amber skin, cinnamon eyes, and waist-length, fiery red hair give her a certain charm that does not pass unnoticed. Her lips are always pursed, as if she was pondering a weighty matter. Her eyes are her most outstanding feature, as they dart here and there, like a hummingbird, missing no detail, studying all.</a:t>
          </a:r>
        </a:p>
        <a:p>
          <a:pPr algn="just"/>
          <a:endParaRPr lang="en-US"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Her clothing is loose, flowing, in shades of moss green, tailored perfectly to her body, and woven with delicate threads of silver in shapes of leaves, swirls, and clusters.</a:t>
          </a:r>
        </a:p>
        <a:p>
          <a:pPr algn="just"/>
          <a:endParaRPr lang="en-US"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Her voice is musical, and her speech formal, cultured. She expresses her thoughts clearly, with words that have very precise meanings. Her movements are flowing, like her clothing, and precise, as her speech, especially when she is casting a spell.</a:t>
          </a:r>
        </a:p>
        <a:p>
          <a:pPr algn="just"/>
          <a:endParaRPr lang="en-US"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Her past is her own, and not one of her current associates knows much about it. All she has said, in bits and pieces too, is that she once lived in Evermeet, but she moved to Cormyr almost 100 years ago. The reason is a mystery she has still to reveal.</a:t>
          </a:r>
        </a:p>
        <a:p>
          <a:pPr algn="just"/>
          <a:endParaRPr lang="en-US"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What is known is that she met a young half-elven warmage, Elbereth Gilthoniel by name, some 12 years ago, in Suzail. They fell in love, and got married a few months later. They have had no offspring, nor does it seem that they want to have any.</a:t>
          </a:r>
        </a:p>
        <a:p>
          <a:pPr algn="just"/>
          <a:endParaRPr lang="en-US"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She is an unusual wife. First, she is five times her husband’s age. Second, she is a very powerful mage in her own right, maybe even more powerful than her husband. But she is a very devoted wife, and the two magicians seem to work well together, especially when Elbereth casts a spell that Surinya then works her metamagic on.</a:t>
          </a:r>
        </a:p>
        <a:p>
          <a:pPr algn="just"/>
          <a:endParaRPr lang="en-US"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When Elbereth decided to leave in self-imposed exile so that he would not have to be part in the Cormyrian court’s intrigues, Surinya gladly followed him. She has never been much of a court creature, much preferring open nature. She would have loved to move to one of the ancient forests the elves used to call home, but the Stonelands were, to her, a big improvement from the city of Suzail.</a:t>
          </a:r>
        </a:p>
        <a:p>
          <a:pPr algn="just"/>
          <a:endParaRPr lang="en-US"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Unlike her outgoing and likeable husband, Surinya is a lot less extroverted. She thinks much and says little, usually to her husband first. She is not withdrawn, though, and is quite capable of directing small teams of magicians and lead them towards a common goal.</a:t>
          </a:r>
        </a:p>
        <a:p>
          <a:pPr algn="just"/>
          <a:endParaRPr lang="en-US"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Her words are not only musical, but also gentle. She dislikes causing needless suffering, although she will not hesitate to use her most powerful magic in defense of her husband and those under his care. Then, with much sadness, she will unleash the deadliest spells she can.</a:t>
          </a:r>
        </a:p>
        <a:p>
          <a:pPr algn="just"/>
          <a:endParaRPr lang="en-US"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She believes in beauty, and she believes in love. She knows that her husband, baring extremely unusual circumstances, will die much sooner than she will. It is her secret plan, although she has not told anyone this, when that time comes she will leave human realms and return to Evermeet.</a:t>
          </a:r>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editAs="oneCell">
    <xdr:from>
      <xdr:col>5</xdr:col>
      <xdr:colOff>76199</xdr:colOff>
      <xdr:row>1</xdr:row>
      <xdr:rowOff>38100</xdr:rowOff>
    </xdr:from>
    <xdr:to>
      <xdr:col>6</xdr:col>
      <xdr:colOff>1228724</xdr:colOff>
      <xdr:row>15</xdr:row>
      <xdr:rowOff>68036</xdr:rowOff>
    </xdr:to>
    <xdr:pic>
      <xdr:nvPicPr>
        <xdr:cNvPr id="6" name="Picture 5" descr="C:\A\Jue\SoF\Images\NPC\Primes\Elves &amp; Fey\sapphire&amp;nihil.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3924" y="409575"/>
          <a:ext cx="2276475" cy="3020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403"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9</xdr:col>
      <xdr:colOff>38101</xdr:colOff>
      <xdr:row>22</xdr:row>
      <xdr:rowOff>190500</xdr:rowOff>
    </xdr:from>
    <xdr:to>
      <xdr:col>9</xdr:col>
      <xdr:colOff>3070659</xdr:colOff>
      <xdr:row>41</xdr:row>
      <xdr:rowOff>176414</xdr:rowOff>
    </xdr:to>
    <xdr:pic>
      <xdr:nvPicPr>
        <xdr:cNvPr id="4" name="Picture 3" descr="C:\A\Jue\SoF\Images\NPC\Primes\Elves &amp; Fey\sapphire nude stretch.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29126" y="5105400"/>
          <a:ext cx="3032558" cy="39673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28576</xdr:colOff>
      <xdr:row>2</xdr:row>
      <xdr:rowOff>38100</xdr:rowOff>
    </xdr:from>
    <xdr:to>
      <xdr:col>9</xdr:col>
      <xdr:colOff>3076576</xdr:colOff>
      <xdr:row>22</xdr:row>
      <xdr:rowOff>171449</xdr:rowOff>
    </xdr:to>
    <xdr:pic>
      <xdr:nvPicPr>
        <xdr:cNvPr id="5" name="Picture 4" descr="C:\A\Jue\SoF\Images\NPC\Primes\Elves &amp; Fey\sapphire's tattoo.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48301" y="762000"/>
          <a:ext cx="3048000" cy="4324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63246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19482" name="Rectangle 1"/>
        <xdr:cNvSpPr>
          <a:spLocks noChangeArrowheads="1"/>
        </xdr:cNvSpPr>
      </xdr:nvSpPr>
      <xdr:spPr bwMode="auto">
        <a:xfrm>
          <a:off x="543877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5</xdr:col>
      <xdr:colOff>0</xdr:colOff>
      <xdr:row>9</xdr:row>
      <xdr:rowOff>19050</xdr:rowOff>
    </xdr:from>
    <xdr:to>
      <xdr:col>15</xdr:col>
      <xdr:colOff>107610</xdr:colOff>
      <xdr:row>19</xdr:row>
      <xdr:rowOff>200025</xdr:rowOff>
    </xdr:to>
    <xdr:pic>
      <xdr:nvPicPr>
        <xdr:cNvPr id="3" name="Picture 2" descr="C:\A\Jue\SoF\Images\NPC\Primes\Elves &amp; Fey\sapphireinswamp.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0925" y="2105025"/>
          <a:ext cx="4212885" cy="2305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142875</xdr:colOff>
      <xdr:row>1</xdr:row>
      <xdr:rowOff>123825</xdr:rowOff>
    </xdr:from>
    <xdr:to>
      <xdr:col>3</xdr:col>
      <xdr:colOff>371475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723900</xdr:colOff>
      <xdr:row>13</xdr:row>
      <xdr:rowOff>219075</xdr:rowOff>
    </xdr:to>
    <xdr:sp macro="" textlink="">
      <xdr:nvSpPr>
        <xdr:cNvPr id="2" name="Text Box 1"/>
        <xdr:cNvSpPr txBox="1">
          <a:spLocks noChangeArrowheads="1"/>
        </xdr:cNvSpPr>
      </xdr:nvSpPr>
      <xdr:spPr bwMode="auto">
        <a:xfrm>
          <a:off x="0" y="1457325"/>
          <a:ext cx="4686300" cy="8096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lnSpc>
              <a:spcPts val="1200"/>
            </a:lnSpc>
            <a:defRPr sz="1000"/>
          </a:pPr>
          <a:r>
            <a:rPr lang="es-VE" sz="1200" b="1" i="0" u="none" strike="noStrike" baseline="0">
              <a:solidFill>
                <a:srgbClr val="000000"/>
              </a:solidFill>
              <a:latin typeface="Times New Roman"/>
              <a:cs typeface="Times New Roman"/>
            </a:rPr>
            <a:t>Abilities:</a:t>
          </a:r>
          <a:r>
            <a:rPr lang="es-VE" sz="1200" b="0" i="0" u="none" strike="noStrike" baseline="0">
              <a:solidFill>
                <a:srgbClr val="000000"/>
              </a:solidFill>
              <a:latin typeface="Times New Roman"/>
              <a:cs typeface="Times New Roman"/>
            </a:rPr>
            <a:t>  +3 resistance bonus on all saves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rge.chacon@gmail.com?subject=Strongholds%20of%20Faer&#251;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4"/>
  <sheetViews>
    <sheetView showGridLines="0" tabSelected="1" workbookViewId="0"/>
  </sheetViews>
  <sheetFormatPr defaultColWidth="13" defaultRowHeight="15.75"/>
  <cols>
    <col min="1" max="1" width="22.625" style="19" customWidth="1"/>
    <col min="2" max="2" width="10" style="20" customWidth="1"/>
    <col min="3" max="3" width="5.125" style="20" customWidth="1"/>
    <col min="4" max="4" width="13.75" style="19" bestFit="1" customWidth="1"/>
    <col min="5" max="5" width="9.625" style="20" bestFit="1" customWidth="1"/>
    <col min="6" max="6" width="14.75" style="19" customWidth="1"/>
    <col min="7" max="7" width="17.125" style="20" customWidth="1"/>
    <col min="8" max="16384" width="13" style="1"/>
  </cols>
  <sheetData>
    <row r="1" spans="1:7" ht="29.25" thickTop="1" thickBot="1">
      <c r="A1" s="387" t="s">
        <v>254</v>
      </c>
      <c r="B1" s="388" t="s">
        <v>255</v>
      </c>
      <c r="C1" s="389"/>
      <c r="D1" s="390"/>
      <c r="E1" s="391"/>
      <c r="F1" s="390"/>
      <c r="G1" s="392" t="s">
        <v>256</v>
      </c>
    </row>
    <row r="2" spans="1:7" ht="17.25" thickTop="1">
      <c r="A2" s="2" t="s">
        <v>0</v>
      </c>
      <c r="B2" s="15" t="s">
        <v>127</v>
      </c>
      <c r="C2" s="57"/>
      <c r="D2" s="4" t="s">
        <v>1</v>
      </c>
      <c r="E2" s="57" t="s">
        <v>108</v>
      </c>
      <c r="F2"/>
      <c r="G2" s="5"/>
    </row>
    <row r="3" spans="1:7" ht="16.5">
      <c r="A3" s="2" t="s">
        <v>73</v>
      </c>
      <c r="B3" s="15" t="s">
        <v>260</v>
      </c>
      <c r="C3" s="42"/>
      <c r="D3" s="4" t="s">
        <v>74</v>
      </c>
      <c r="E3" s="57">
        <v>2</v>
      </c>
      <c r="F3"/>
      <c r="G3" s="5"/>
    </row>
    <row r="4" spans="1:7" ht="16.5">
      <c r="A4" s="2" t="s">
        <v>73</v>
      </c>
      <c r="B4" s="15" t="s">
        <v>141</v>
      </c>
      <c r="C4" s="42"/>
      <c r="D4" s="4" t="s">
        <v>74</v>
      </c>
      <c r="E4" s="57">
        <v>5</v>
      </c>
      <c r="F4"/>
      <c r="G4" s="5"/>
    </row>
    <row r="5" spans="1:7" ht="16.5">
      <c r="A5" s="2" t="s">
        <v>73</v>
      </c>
      <c r="B5" s="15" t="s">
        <v>144</v>
      </c>
      <c r="C5" s="42"/>
      <c r="D5" s="4" t="s">
        <v>74</v>
      </c>
      <c r="E5" s="57">
        <v>3</v>
      </c>
      <c r="F5" s="4"/>
      <c r="G5" s="5"/>
    </row>
    <row r="6" spans="1:7" ht="16.5">
      <c r="A6" s="2" t="s">
        <v>100</v>
      </c>
      <c r="B6" s="15" t="s">
        <v>253</v>
      </c>
      <c r="C6" s="57"/>
      <c r="D6" s="4" t="s">
        <v>99</v>
      </c>
      <c r="E6" s="57">
        <v>195</v>
      </c>
      <c r="F6" s="181"/>
      <c r="G6" s="5"/>
    </row>
    <row r="7" spans="1:7" ht="16.5">
      <c r="A7" s="2" t="s">
        <v>75</v>
      </c>
      <c r="B7" s="15" t="s">
        <v>250</v>
      </c>
      <c r="C7" s="57"/>
      <c r="D7" s="4" t="s">
        <v>2</v>
      </c>
      <c r="E7" s="57" t="s">
        <v>257</v>
      </c>
      <c r="F7" s="4"/>
      <c r="G7" s="5"/>
    </row>
    <row r="8" spans="1:7" ht="17.25" thickBot="1">
      <c r="A8" s="2" t="s">
        <v>76</v>
      </c>
      <c r="B8" s="15" t="s">
        <v>259</v>
      </c>
      <c r="C8" s="42"/>
      <c r="D8" s="4" t="s">
        <v>3</v>
      </c>
      <c r="E8" s="57" t="s">
        <v>258</v>
      </c>
      <c r="F8" s="4"/>
      <c r="G8" s="5"/>
    </row>
    <row r="9" spans="1:7" ht="17.25" thickTop="1">
      <c r="A9" s="155" t="s">
        <v>79</v>
      </c>
      <c r="B9" s="156" t="s">
        <v>328</v>
      </c>
      <c r="C9" s="208">
        <f>RIGHT(B9,1)+'Personal File'!C15</f>
        <v>3</v>
      </c>
      <c r="D9" s="161" t="s">
        <v>118</v>
      </c>
      <c r="E9" s="153" t="s">
        <v>142</v>
      </c>
      <c r="F9" s="3"/>
      <c r="G9" s="5"/>
    </row>
    <row r="10" spans="1:7" ht="16.5">
      <c r="A10" s="157" t="s">
        <v>80</v>
      </c>
      <c r="B10" s="158" t="s">
        <v>328</v>
      </c>
      <c r="C10" s="209">
        <f>RIGHT(B10,1)+'Personal File'!C14</f>
        <v>3</v>
      </c>
      <c r="D10" s="162" t="s">
        <v>86</v>
      </c>
      <c r="E10" s="154" t="s">
        <v>116</v>
      </c>
      <c r="F10" s="3"/>
      <c r="G10" s="5"/>
    </row>
    <row r="11" spans="1:7" ht="17.25" thickBot="1">
      <c r="A11" s="159" t="s">
        <v>81</v>
      </c>
      <c r="B11" s="160" t="s">
        <v>329</v>
      </c>
      <c r="C11" s="210">
        <f>RIGHT(B11,2)+'Personal File'!C17+2</f>
        <v>11</v>
      </c>
      <c r="D11" s="163" t="s">
        <v>117</v>
      </c>
      <c r="E11" s="323" t="s">
        <v>262</v>
      </c>
      <c r="F11" s="3"/>
      <c r="G11" s="5"/>
    </row>
    <row r="12" spans="1:7" ht="18" thickTop="1" thickBot="1">
      <c r="A12" s="56" t="s">
        <v>16</v>
      </c>
      <c r="B12" s="393"/>
      <c r="C12" s="394"/>
      <c r="D12" s="164" t="s">
        <v>15</v>
      </c>
      <c r="E12" s="35">
        <v>980</v>
      </c>
      <c r="F12" s="3"/>
      <c r="G12" s="5"/>
    </row>
    <row r="13" spans="1:7" ht="16.5">
      <c r="A13" s="33" t="s">
        <v>4</v>
      </c>
      <c r="B13" s="34">
        <v>8</v>
      </c>
      <c r="C13" s="473">
        <f t="shared" ref="C13:C18" si="0">IF(B13&gt;9.9,CONCATENATE("+",ROUNDDOWN((B13-10)/2,0)),ROUNDUP((B13-10)/2,0))</f>
        <v>-1</v>
      </c>
      <c r="D13" s="165" t="s">
        <v>84</v>
      </c>
      <c r="E13" s="211" t="s">
        <v>251</v>
      </c>
      <c r="F13" s="3"/>
      <c r="G13" s="5"/>
    </row>
    <row r="14" spans="1:7" ht="16.5">
      <c r="A14" s="6" t="s">
        <v>5</v>
      </c>
      <c r="B14" s="106">
        <v>12</v>
      </c>
      <c r="C14" s="51" t="str">
        <f t="shared" si="0"/>
        <v>+1</v>
      </c>
      <c r="D14" s="166" t="s">
        <v>85</v>
      </c>
      <c r="E14" s="81">
        <f>Martial!B13+Equipment!B13+('Personal File'!E12/100)</f>
        <v>27.3</v>
      </c>
      <c r="F14" s="3"/>
      <c r="G14" s="5"/>
    </row>
    <row r="15" spans="1:7" ht="16.5">
      <c r="A15" s="31" t="s">
        <v>19</v>
      </c>
      <c r="B15" s="107">
        <v>13</v>
      </c>
      <c r="C15" s="43" t="str">
        <f t="shared" si="0"/>
        <v>+1</v>
      </c>
      <c r="D15" s="166" t="s">
        <v>21</v>
      </c>
      <c r="E15" s="324">
        <f>ROUNDUP(((E3*6)*0.75)+((E4*10)*0.75)+((E5*4)*0.75)+((SUM(E3:E5))*C15),0)</f>
        <v>66</v>
      </c>
      <c r="F15" s="3"/>
      <c r="G15" s="5"/>
    </row>
    <row r="16" spans="1:7" ht="16.5">
      <c r="A16" s="322" t="s">
        <v>20</v>
      </c>
      <c r="B16" s="106">
        <v>20</v>
      </c>
      <c r="C16" s="51" t="str">
        <f t="shared" si="0"/>
        <v>+5</v>
      </c>
      <c r="D16" s="166" t="s">
        <v>72</v>
      </c>
      <c r="E16" s="76">
        <v>66</v>
      </c>
      <c r="F16" s="2"/>
      <c r="G16" s="5"/>
    </row>
    <row r="17" spans="1:7" ht="16.5">
      <c r="A17" s="32" t="s">
        <v>22</v>
      </c>
      <c r="B17" s="321">
        <v>9</v>
      </c>
      <c r="C17" s="51">
        <f t="shared" si="0"/>
        <v>-1</v>
      </c>
      <c r="D17" s="167" t="s">
        <v>120</v>
      </c>
      <c r="E17" s="80">
        <f>10+C14</f>
        <v>11</v>
      </c>
      <c r="F17" s="3"/>
      <c r="G17" s="5"/>
    </row>
    <row r="18" spans="1:7" ht="17.25" thickBot="1">
      <c r="A18" s="36" t="s">
        <v>18</v>
      </c>
      <c r="B18" s="108">
        <v>12</v>
      </c>
      <c r="C18" s="44" t="str">
        <f t="shared" si="0"/>
        <v>+1</v>
      </c>
      <c r="D18" s="168" t="s">
        <v>71</v>
      </c>
      <c r="E18" s="422">
        <f>E17+SUM(Martial!B10:B11)</f>
        <v>12</v>
      </c>
      <c r="F18" s="3"/>
      <c r="G18" s="5"/>
    </row>
    <row r="19" spans="1:7" ht="24.75" thickTop="1" thickBot="1">
      <c r="A19" s="7" t="s">
        <v>32</v>
      </c>
      <c r="B19" s="8"/>
      <c r="C19" s="8"/>
      <c r="D19" s="9"/>
      <c r="E19" s="9"/>
      <c r="F19" s="9"/>
      <c r="G19" s="10"/>
    </row>
    <row r="20" spans="1:7" s="14" customFormat="1" ht="17.25" thickTop="1">
      <c r="A20" s="11"/>
      <c r="B20" s="12"/>
      <c r="C20" s="12"/>
      <c r="D20" s="12"/>
      <c r="E20" s="12"/>
      <c r="F20" s="12"/>
      <c r="G20" s="13"/>
    </row>
    <row r="21" spans="1:7" s="14" customFormat="1" ht="16.5">
      <c r="A21" s="104"/>
      <c r="B21" s="15"/>
      <c r="C21" s="15"/>
      <c r="D21" s="15"/>
      <c r="E21" s="15"/>
      <c r="F21" s="15"/>
      <c r="G21" s="105"/>
    </row>
    <row r="22" spans="1:7" s="14" customFormat="1" ht="16.5">
      <c r="A22" s="104"/>
      <c r="B22" s="15"/>
      <c r="C22" s="15"/>
      <c r="D22" s="15"/>
      <c r="E22" s="15"/>
      <c r="F22" s="15"/>
      <c r="G22" s="105"/>
    </row>
    <row r="23" spans="1:7" s="14" customFormat="1" ht="16.5">
      <c r="A23" s="104"/>
      <c r="B23" s="15"/>
      <c r="C23" s="15"/>
      <c r="D23" s="15"/>
      <c r="E23" s="15"/>
      <c r="F23" s="15"/>
      <c r="G23" s="105"/>
    </row>
    <row r="24" spans="1:7" s="14" customFormat="1" ht="16.5">
      <c r="A24" s="104"/>
      <c r="B24" s="15"/>
      <c r="C24" s="15"/>
      <c r="D24" s="15"/>
      <c r="E24" s="15"/>
      <c r="F24" s="15"/>
      <c r="G24" s="105"/>
    </row>
    <row r="25" spans="1:7" s="14" customFormat="1" ht="16.5">
      <c r="A25" s="104"/>
      <c r="B25" s="15"/>
      <c r="C25" s="15"/>
      <c r="D25" s="15"/>
      <c r="E25" s="15"/>
      <c r="F25" s="15"/>
      <c r="G25" s="105"/>
    </row>
    <row r="26" spans="1:7" s="14" customFormat="1" ht="16.5">
      <c r="A26" s="104"/>
      <c r="B26" s="15"/>
      <c r="C26" s="15"/>
      <c r="D26" s="15"/>
      <c r="E26" s="15"/>
      <c r="F26" s="15"/>
      <c r="G26" s="105"/>
    </row>
    <row r="27" spans="1:7" s="14" customFormat="1" ht="16.5">
      <c r="A27" s="104"/>
      <c r="B27" s="15"/>
      <c r="C27" s="15"/>
      <c r="D27" s="15"/>
      <c r="E27" s="15"/>
      <c r="F27" s="15"/>
      <c r="G27" s="105"/>
    </row>
    <row r="28" spans="1:7" s="14" customFormat="1" ht="16.5">
      <c r="A28" s="104"/>
      <c r="B28" s="15"/>
      <c r="C28" s="15"/>
      <c r="D28" s="15"/>
      <c r="E28" s="15"/>
      <c r="F28" s="15"/>
      <c r="G28" s="105"/>
    </row>
    <row r="29" spans="1:7" s="14" customFormat="1" ht="16.5">
      <c r="A29" s="104"/>
      <c r="B29" s="15"/>
      <c r="C29" s="15"/>
      <c r="D29" s="15"/>
      <c r="E29" s="15"/>
      <c r="F29" s="15"/>
      <c r="G29" s="105"/>
    </row>
    <row r="30" spans="1:7" s="14" customFormat="1" ht="16.5">
      <c r="A30" s="104"/>
      <c r="B30" s="15"/>
      <c r="C30" s="15"/>
      <c r="D30" s="15"/>
      <c r="E30" s="15"/>
      <c r="F30" s="15"/>
      <c r="G30" s="105"/>
    </row>
    <row r="31" spans="1:7" s="14" customFormat="1" ht="16.5">
      <c r="A31" s="104"/>
      <c r="B31" s="15"/>
      <c r="C31" s="15"/>
      <c r="D31" s="15"/>
      <c r="E31" s="15"/>
      <c r="F31" s="15"/>
      <c r="G31" s="105"/>
    </row>
    <row r="32" spans="1:7" s="14" customFormat="1" ht="16.5">
      <c r="A32" s="104"/>
      <c r="B32" s="15"/>
      <c r="C32" s="15"/>
      <c r="D32" s="15"/>
      <c r="E32" s="15"/>
      <c r="F32" s="15"/>
      <c r="G32" s="105"/>
    </row>
    <row r="33" spans="1:7" s="14" customFormat="1" ht="16.5">
      <c r="A33" s="104"/>
      <c r="B33" s="15"/>
      <c r="C33" s="15"/>
      <c r="D33" s="15"/>
      <c r="E33" s="15"/>
      <c r="F33" s="15"/>
      <c r="G33" s="105"/>
    </row>
    <row r="34" spans="1:7" s="14" customFormat="1" ht="16.5">
      <c r="A34" s="104"/>
      <c r="B34" s="15"/>
      <c r="C34" s="15"/>
      <c r="D34" s="15"/>
      <c r="E34" s="15"/>
      <c r="F34" s="15"/>
      <c r="G34" s="105"/>
    </row>
    <row r="35" spans="1:7" s="14" customFormat="1" ht="16.5">
      <c r="A35" s="104"/>
      <c r="B35" s="15"/>
      <c r="C35" s="15"/>
      <c r="D35" s="15"/>
      <c r="E35" s="15"/>
      <c r="F35" s="15"/>
      <c r="G35" s="105"/>
    </row>
    <row r="36" spans="1:7" s="14" customFormat="1" ht="16.5">
      <c r="A36" s="104"/>
      <c r="B36" s="15"/>
      <c r="C36" s="15"/>
      <c r="D36" s="15"/>
      <c r="E36" s="15"/>
      <c r="F36" s="15"/>
      <c r="G36" s="105"/>
    </row>
    <row r="37" spans="1:7" s="14" customFormat="1" ht="16.5">
      <c r="A37" s="104"/>
      <c r="B37" s="15"/>
      <c r="C37" s="15"/>
      <c r="D37" s="15"/>
      <c r="E37" s="15"/>
      <c r="F37" s="15"/>
      <c r="G37" s="105"/>
    </row>
    <row r="38" spans="1:7" s="14" customFormat="1" ht="16.5">
      <c r="A38" s="104"/>
      <c r="B38" s="15"/>
      <c r="C38" s="15"/>
      <c r="D38" s="15"/>
      <c r="E38" s="15"/>
      <c r="F38" s="15"/>
      <c r="G38" s="105"/>
    </row>
    <row r="39" spans="1:7" s="14" customFormat="1" ht="16.5">
      <c r="A39" s="104"/>
      <c r="B39" s="15"/>
      <c r="C39" s="15"/>
      <c r="D39" s="15"/>
      <c r="E39" s="15"/>
      <c r="F39" s="15"/>
      <c r="G39" s="105"/>
    </row>
    <row r="40" spans="1:7" s="14" customFormat="1" ht="16.5">
      <c r="A40" s="104"/>
      <c r="B40" s="15"/>
      <c r="C40" s="15"/>
      <c r="D40" s="15"/>
      <c r="E40" s="15"/>
      <c r="F40" s="15"/>
      <c r="G40" s="105"/>
    </row>
    <row r="41" spans="1:7" s="14" customFormat="1" ht="16.5">
      <c r="A41" s="104"/>
      <c r="B41" s="15"/>
      <c r="C41" s="15"/>
      <c r="D41" s="15"/>
      <c r="E41" s="15"/>
      <c r="F41" s="15"/>
      <c r="G41" s="105"/>
    </row>
    <row r="42" spans="1:7" s="14" customFormat="1" ht="16.5">
      <c r="A42" s="104"/>
      <c r="B42" s="15"/>
      <c r="C42" s="15"/>
      <c r="D42" s="15"/>
      <c r="E42" s="15"/>
      <c r="F42" s="15"/>
      <c r="G42" s="105"/>
    </row>
    <row r="43" spans="1:7" s="14" customFormat="1" ht="16.5">
      <c r="A43" s="104"/>
      <c r="B43" s="15"/>
      <c r="C43" s="15"/>
      <c r="D43" s="15"/>
      <c r="E43" s="15"/>
      <c r="F43" s="15"/>
      <c r="G43" s="105"/>
    </row>
    <row r="44" spans="1:7" s="14" customFormat="1" ht="16.5">
      <c r="A44" s="104"/>
      <c r="B44" s="15"/>
      <c r="C44" s="15"/>
      <c r="D44" s="15"/>
      <c r="E44" s="15"/>
      <c r="F44" s="15"/>
      <c r="G44" s="105"/>
    </row>
    <row r="45" spans="1:7" s="14" customFormat="1" ht="16.5">
      <c r="A45" s="104"/>
      <c r="B45" s="15"/>
      <c r="C45" s="15"/>
      <c r="D45" s="15"/>
      <c r="E45" s="15"/>
      <c r="F45" s="15"/>
      <c r="G45" s="105"/>
    </row>
    <row r="46" spans="1:7" s="14" customFormat="1" ht="16.5">
      <c r="A46" s="104"/>
      <c r="B46" s="15"/>
      <c r="C46" s="15"/>
      <c r="D46" s="15"/>
      <c r="E46" s="15"/>
      <c r="F46" s="15"/>
      <c r="G46" s="105"/>
    </row>
    <row r="47" spans="1:7" s="14" customFormat="1" ht="16.5">
      <c r="A47" s="104"/>
      <c r="B47" s="15"/>
      <c r="C47" s="15"/>
      <c r="D47" s="15"/>
      <c r="E47" s="15"/>
      <c r="F47" s="15"/>
      <c r="G47" s="105"/>
    </row>
    <row r="48" spans="1:7" s="14" customFormat="1" ht="16.5">
      <c r="A48" s="104"/>
      <c r="B48" s="15"/>
      <c r="C48" s="15"/>
      <c r="D48" s="15"/>
      <c r="E48" s="15"/>
      <c r="F48" s="15"/>
      <c r="G48" s="105"/>
    </row>
    <row r="49" spans="1:7" s="14" customFormat="1" ht="16.5">
      <c r="A49" s="104"/>
      <c r="B49" s="15"/>
      <c r="C49" s="15"/>
      <c r="D49" s="15"/>
      <c r="E49" s="15"/>
      <c r="F49" s="15"/>
      <c r="G49" s="105"/>
    </row>
    <row r="50" spans="1:7" s="14" customFormat="1" ht="16.5">
      <c r="A50" s="104"/>
      <c r="B50" s="15"/>
      <c r="C50" s="15"/>
      <c r="D50" s="15"/>
      <c r="E50" s="15"/>
      <c r="F50" s="15"/>
      <c r="G50" s="105"/>
    </row>
    <row r="51" spans="1:7" s="14" customFormat="1" ht="16.5">
      <c r="A51" s="104"/>
      <c r="B51" s="15"/>
      <c r="C51" s="15"/>
      <c r="D51" s="15"/>
      <c r="E51" s="15"/>
      <c r="F51" s="15"/>
      <c r="G51" s="105"/>
    </row>
    <row r="52" spans="1:7" s="14" customFormat="1" ht="16.5">
      <c r="A52" s="104"/>
      <c r="B52" s="15"/>
      <c r="C52" s="15"/>
      <c r="D52" s="15"/>
      <c r="E52" s="15"/>
      <c r="F52" s="15"/>
      <c r="G52" s="105"/>
    </row>
    <row r="53" spans="1:7" ht="17.25" thickBot="1">
      <c r="A53" s="16"/>
      <c r="B53" s="17"/>
      <c r="C53" s="17"/>
      <c r="D53" s="17"/>
      <c r="E53" s="17"/>
      <c r="F53" s="17"/>
      <c r="G53" s="18"/>
    </row>
    <row r="54" spans="1:7" ht="16.5" thickTop="1"/>
  </sheetData>
  <sortState ref="A3:E5">
    <sortCondition ref="B3:B5"/>
  </sortState>
  <phoneticPr fontId="0" type="noConversion"/>
  <conditionalFormatting sqref="E16">
    <cfRule type="cellIs" dxfId="87" priority="1" stopIfTrue="1" operator="lessThan">
      <formula>$E$15/3</formula>
    </cfRule>
    <cfRule type="cellIs" dxfId="86" priority="2" stopIfTrue="1" operator="between">
      <formula>$E$15/3</formula>
      <formula>$E$15/2</formula>
    </cfRule>
    <cfRule type="cellIs" dxfId="85" priority="3" stopIfTrue="1" operator="greaterThan">
      <formula>$E$15/2</formula>
    </cfRule>
  </conditionalFormatting>
  <conditionalFormatting sqref="E14">
    <cfRule type="cellIs" dxfId="84" priority="4" stopIfTrue="1" operator="greaterThan">
      <formula>40</formula>
    </cfRule>
    <cfRule type="cellIs" dxfId="83" priority="5" stopIfTrue="1" operator="between">
      <formula>20</formula>
      <formula>40</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5"/>
  <sheetViews>
    <sheetView showGridLines="0" workbookViewId="0">
      <pane ySplit="2" topLeftCell="A3" activePane="bottomLeft" state="frozen"/>
      <selection pane="bottomLeft" activeCell="A3" sqref="A3"/>
    </sheetView>
  </sheetViews>
  <sheetFormatPr defaultColWidth="13" defaultRowHeight="15.75"/>
  <cols>
    <col min="1" max="1" width="28.75" style="19" bestFit="1" customWidth="1"/>
    <col min="2" max="2" width="6.25" style="19" customWidth="1"/>
    <col min="3" max="4" width="6.25" style="20" hidden="1" customWidth="1"/>
    <col min="5" max="5" width="9.125" style="20" bestFit="1" customWidth="1"/>
    <col min="6" max="6" width="6.75" style="20" bestFit="1" customWidth="1"/>
    <col min="7" max="9" width="6.75" style="55" customWidth="1"/>
    <col min="10" max="10" width="40.625" style="19" customWidth="1"/>
    <col min="11" max="16384" width="13" style="1"/>
  </cols>
  <sheetData>
    <row r="1" spans="1:10" ht="24" thickBot="1">
      <c r="A1" s="40" t="s">
        <v>17</v>
      </c>
      <c r="B1" s="21"/>
      <c r="C1" s="21"/>
      <c r="D1" s="21"/>
      <c r="E1" s="21"/>
      <c r="F1" s="21"/>
      <c r="G1" s="53"/>
      <c r="H1" s="53"/>
      <c r="I1" s="53"/>
      <c r="J1" s="21"/>
    </row>
    <row r="2" spans="1:10" s="14" customFormat="1" ht="33">
      <c r="A2" s="37" t="s">
        <v>6</v>
      </c>
      <c r="B2" s="38" t="s">
        <v>37</v>
      </c>
      <c r="C2" s="38" t="s">
        <v>44</v>
      </c>
      <c r="D2" s="38" t="s">
        <v>36</v>
      </c>
      <c r="E2" s="50" t="s">
        <v>69</v>
      </c>
      <c r="F2" s="50" t="s">
        <v>45</v>
      </c>
      <c r="G2" s="54" t="s">
        <v>77</v>
      </c>
      <c r="H2" s="423" t="s">
        <v>311</v>
      </c>
      <c r="I2" s="54" t="s">
        <v>96</v>
      </c>
      <c r="J2" s="39" t="s">
        <v>7</v>
      </c>
    </row>
    <row r="3" spans="1:10" s="45" customFormat="1" ht="16.5">
      <c r="A3" s="109" t="s">
        <v>46</v>
      </c>
      <c r="B3" s="91">
        <v>0</v>
      </c>
      <c r="C3" s="110" t="s">
        <v>40</v>
      </c>
      <c r="D3" s="111" t="str">
        <f>IF(C3="Str",'Personal File'!$C$13,IF(C3="Dex",'Personal File'!$C$14,IF(C3="Con",'Personal File'!$C$15,IF(C3="Int",'Personal File'!$C$16,IF(C3="Wis",'Personal File'!$C$17,IF(C3="Cha",'Personal File'!$C$18))))))</f>
        <v>+5</v>
      </c>
      <c r="E3" s="111" t="str">
        <f t="shared" ref="E3:E42" si="0">CONCATENATE(C3," (",D3,")")</f>
        <v>Int (+5)</v>
      </c>
      <c r="F3" s="148" t="s">
        <v>70</v>
      </c>
      <c r="G3" s="92">
        <f t="shared" ref="G3:G11" si="1">B3+MID(E3,6,2)+F3</f>
        <v>5</v>
      </c>
      <c r="H3" s="424">
        <f ca="1">RANDBETWEEN(1,20)</f>
        <v>15</v>
      </c>
      <c r="I3" s="92">
        <f t="shared" ref="I3:I4" ca="1" si="2">SUM(G3:H3)</f>
        <v>20</v>
      </c>
      <c r="J3" s="93"/>
    </row>
    <row r="4" spans="1:10" s="49" customFormat="1" ht="16.5">
      <c r="A4" s="138" t="s">
        <v>47</v>
      </c>
      <c r="B4" s="91">
        <v>0</v>
      </c>
      <c r="C4" s="139" t="s">
        <v>42</v>
      </c>
      <c r="D4" s="140" t="str">
        <f>IF(C4="Str",'Personal File'!$C$13,IF(C4="Dex",'Personal File'!$C$14,IF(C4="Con",'Personal File'!$C$15,IF(C4="Int",'Personal File'!$C$16,IF(C4="Wis",'Personal File'!$C$17,IF(C4="Cha",'Personal File'!$C$18))))))</f>
        <v>+1</v>
      </c>
      <c r="E4" s="140" t="str">
        <f t="shared" si="0"/>
        <v>Dex (+1)</v>
      </c>
      <c r="F4" s="92" t="s">
        <v>70</v>
      </c>
      <c r="G4" s="92">
        <f t="shared" si="1"/>
        <v>1</v>
      </c>
      <c r="H4" s="424">
        <f ca="1">RANDBETWEEN(1,20)</f>
        <v>3</v>
      </c>
      <c r="I4" s="92">
        <f t="shared" ca="1" si="2"/>
        <v>4</v>
      </c>
      <c r="J4" s="93"/>
    </row>
    <row r="5" spans="1:10" s="47" customFormat="1" ht="16.5">
      <c r="A5" s="94" t="s">
        <v>48</v>
      </c>
      <c r="B5" s="91">
        <v>0</v>
      </c>
      <c r="C5" s="95" t="s">
        <v>38</v>
      </c>
      <c r="D5" s="96" t="str">
        <f>IF(C5="Str",'Personal File'!$C$13,IF(C5="Dex",'Personal File'!$C$14,IF(C5="Con",'Personal File'!$C$15,IF(C5="Int",'Personal File'!$C$16,IF(C5="Wis",'Personal File'!$C$17,IF(C5="Cha",'Personal File'!$C$18))))))</f>
        <v>+1</v>
      </c>
      <c r="E5" s="97" t="str">
        <f t="shared" si="0"/>
        <v>Cha (+1)</v>
      </c>
      <c r="F5" s="92" t="s">
        <v>70</v>
      </c>
      <c r="G5" s="92">
        <f t="shared" si="1"/>
        <v>1</v>
      </c>
      <c r="H5" s="424">
        <f t="shared" ref="H5:H42" ca="1" si="3">RANDBETWEEN(1,20)</f>
        <v>20</v>
      </c>
      <c r="I5" s="92">
        <f t="shared" ref="I5:I42" ca="1" si="4">SUM(G5:H5)</f>
        <v>21</v>
      </c>
      <c r="J5" s="93"/>
    </row>
    <row r="6" spans="1:10" s="46" customFormat="1" ht="16.5">
      <c r="A6" s="98" t="s">
        <v>49</v>
      </c>
      <c r="B6" s="91">
        <v>0</v>
      </c>
      <c r="C6" s="99" t="s">
        <v>43</v>
      </c>
      <c r="D6" s="100">
        <f>IF(C6="Str",'Personal File'!$C$13,IF(C6="Dex",'Personal File'!$C$14,IF(C6="Con",'Personal File'!$C$15,IF(C6="Int",'Personal File'!$C$16,IF(C6="Wis",'Personal File'!$C$17,IF(C6="Cha",'Personal File'!$C$18))))))</f>
        <v>-1</v>
      </c>
      <c r="E6" s="100" t="str">
        <f t="shared" si="0"/>
        <v>Str (-1)</v>
      </c>
      <c r="F6" s="92" t="s">
        <v>70</v>
      </c>
      <c r="G6" s="92">
        <f t="shared" si="1"/>
        <v>-1</v>
      </c>
      <c r="H6" s="424">
        <f t="shared" ca="1" si="3"/>
        <v>17</v>
      </c>
      <c r="I6" s="92">
        <f t="shared" ca="1" si="4"/>
        <v>16</v>
      </c>
      <c r="J6" s="93"/>
    </row>
    <row r="7" spans="1:10" s="46" customFormat="1" ht="16.5">
      <c r="A7" s="149" t="s">
        <v>23</v>
      </c>
      <c r="B7" s="77">
        <v>13</v>
      </c>
      <c r="C7" s="150" t="s">
        <v>39</v>
      </c>
      <c r="D7" s="151" t="str">
        <f>IF(C7="Str",'Personal File'!$C$13,IF(C7="Dex",'Personal File'!$C$14,IF(C7="Con",'Personal File'!$C$15,IF(C7="Int",'Personal File'!$C$16,IF(C7="Wis",'Personal File'!$C$17,IF(C7="Cha",'Personal File'!$C$18))))))</f>
        <v>+1</v>
      </c>
      <c r="E7" s="151" t="str">
        <f t="shared" si="0"/>
        <v>Con (+1)</v>
      </c>
      <c r="F7" s="78" t="s">
        <v>70</v>
      </c>
      <c r="G7" s="78">
        <f t="shared" si="1"/>
        <v>14</v>
      </c>
      <c r="H7" s="424">
        <f t="shared" ca="1" si="3"/>
        <v>13</v>
      </c>
      <c r="I7" s="78">
        <f t="shared" ca="1" si="4"/>
        <v>27</v>
      </c>
      <c r="J7" s="215"/>
    </row>
    <row r="8" spans="1:10" s="45" customFormat="1" ht="16.5">
      <c r="A8" s="109" t="s">
        <v>109</v>
      </c>
      <c r="B8" s="91">
        <v>0</v>
      </c>
      <c r="C8" s="110" t="s">
        <v>40</v>
      </c>
      <c r="D8" s="111" t="str">
        <f>IF(C8="Str",'Personal File'!$C$13,IF(C8="Dex",'Personal File'!$C$14,IF(C8="Con",'Personal File'!$C$15,IF(C8="Int",'Personal File'!$C$16,IF(C8="Wis",'Personal File'!$C$17,IF(C8="Cha",'Personal File'!$C$18))))))</f>
        <v>+5</v>
      </c>
      <c r="E8" s="111" t="str">
        <f t="shared" si="0"/>
        <v>Int (+5)</v>
      </c>
      <c r="F8" s="92" t="s">
        <v>70</v>
      </c>
      <c r="G8" s="92">
        <f t="shared" si="1"/>
        <v>5</v>
      </c>
      <c r="H8" s="424">
        <f t="shared" ca="1" si="3"/>
        <v>9</v>
      </c>
      <c r="I8" s="92">
        <f t="shared" ca="1" si="4"/>
        <v>14</v>
      </c>
      <c r="J8" s="93"/>
    </row>
    <row r="9" spans="1:10" s="48" customFormat="1" ht="16.5">
      <c r="A9" s="356" t="s">
        <v>50</v>
      </c>
      <c r="B9" s="357">
        <v>0</v>
      </c>
      <c r="C9" s="358" t="s">
        <v>40</v>
      </c>
      <c r="D9" s="359" t="str">
        <f>IF(C9="Str",'Personal File'!$C$13,IF(C9="Dex",'Personal File'!$C$14,IF(C9="Con",'Personal File'!$C$15,IF(C9="Int",'Personal File'!$C$16,IF(C9="Wis",'Personal File'!$C$17,IF(C9="Cha",'Personal File'!$C$18))))))</f>
        <v>+5</v>
      </c>
      <c r="E9" s="359" t="str">
        <f t="shared" si="0"/>
        <v>Int (+5)</v>
      </c>
      <c r="F9" s="360" t="s">
        <v>70</v>
      </c>
      <c r="G9" s="360">
        <f t="shared" si="1"/>
        <v>5</v>
      </c>
      <c r="H9" s="424">
        <f t="shared" ca="1" si="3"/>
        <v>1</v>
      </c>
      <c r="I9" s="360">
        <f t="shared" ca="1" si="4"/>
        <v>6</v>
      </c>
      <c r="J9" s="361"/>
    </row>
    <row r="10" spans="1:10" s="49" customFormat="1" ht="16.5">
      <c r="A10" s="94" t="s">
        <v>51</v>
      </c>
      <c r="B10" s="91">
        <v>0</v>
      </c>
      <c r="C10" s="95" t="s">
        <v>38</v>
      </c>
      <c r="D10" s="96" t="str">
        <f>IF(C10="Str",'Personal File'!$C$13,IF(C10="Dex",'Personal File'!$C$14,IF(C10="Con",'Personal File'!$C$15,IF(C10="Int",'Personal File'!$C$16,IF(C10="Wis",'Personal File'!$C$17,IF(C10="Cha",'Personal File'!$C$18))))))</f>
        <v>+1</v>
      </c>
      <c r="E10" s="97" t="str">
        <f t="shared" si="0"/>
        <v>Cha (+1)</v>
      </c>
      <c r="F10" s="92" t="s">
        <v>70</v>
      </c>
      <c r="G10" s="92">
        <f>B10+MID(E10,6,2)+F10</f>
        <v>1</v>
      </c>
      <c r="H10" s="424">
        <f t="shared" ca="1" si="3"/>
        <v>3</v>
      </c>
      <c r="I10" s="92">
        <f t="shared" ca="1" si="4"/>
        <v>4</v>
      </c>
      <c r="J10" s="93"/>
    </row>
    <row r="11" spans="1:10" s="49" customFormat="1" ht="16.5">
      <c r="A11" s="58" t="s">
        <v>52</v>
      </c>
      <c r="B11" s="59">
        <v>0</v>
      </c>
      <c r="C11" s="60" t="s">
        <v>40</v>
      </c>
      <c r="D11" s="61" t="str">
        <f>IF(C11="Str",'Personal File'!$C$13,IF(C11="Dex",'Personal File'!$C$14,IF(C11="Con",'Personal File'!$C$15,IF(C11="Int",'Personal File'!$C$16,IF(C11="Wis",'Personal File'!$C$17,IF(C11="Cha",'Personal File'!$C$18))))))</f>
        <v>+5</v>
      </c>
      <c r="E11" s="61" t="str">
        <f t="shared" si="0"/>
        <v>Int (+5)</v>
      </c>
      <c r="F11" s="62" t="s">
        <v>70</v>
      </c>
      <c r="G11" s="360">
        <f t="shared" si="1"/>
        <v>5</v>
      </c>
      <c r="H11" s="424">
        <f t="shared" ca="1" si="3"/>
        <v>13</v>
      </c>
      <c r="I11" s="360">
        <f t="shared" ca="1" si="4"/>
        <v>18</v>
      </c>
      <c r="J11" s="63"/>
    </row>
    <row r="12" spans="1:10" s="49" customFormat="1" ht="16.5">
      <c r="A12" s="94" t="s">
        <v>53</v>
      </c>
      <c r="B12" s="91">
        <v>0</v>
      </c>
      <c r="C12" s="95" t="s">
        <v>38</v>
      </c>
      <c r="D12" s="96" t="str">
        <f>IF(C12="Str",'Personal File'!$C$13,IF(C12="Dex",'Personal File'!$C$14,IF(C12="Con",'Personal File'!$C$15,IF(C12="Int",'Personal File'!$C$16,IF(C12="Wis",'Personal File'!$C$17,IF(C12="Cha",'Personal File'!$C$18))))))</f>
        <v>+1</v>
      </c>
      <c r="E12" s="97" t="str">
        <f t="shared" si="0"/>
        <v>Cha (+1)</v>
      </c>
      <c r="F12" s="92" t="s">
        <v>70</v>
      </c>
      <c r="G12" s="92">
        <f t="shared" ref="G12:G18" si="5">B12+MID(E12,6,2)+F12</f>
        <v>1</v>
      </c>
      <c r="H12" s="424">
        <f t="shared" ca="1" si="3"/>
        <v>2</v>
      </c>
      <c r="I12" s="92">
        <f t="shared" ca="1" si="4"/>
        <v>3</v>
      </c>
      <c r="J12" s="93"/>
    </row>
    <row r="13" spans="1:10" s="49" customFormat="1" ht="16.5">
      <c r="A13" s="138" t="s">
        <v>54</v>
      </c>
      <c r="B13" s="91">
        <v>0</v>
      </c>
      <c r="C13" s="139" t="s">
        <v>42</v>
      </c>
      <c r="D13" s="140" t="str">
        <f>IF(C13="Str",'Personal File'!$C$13,IF(C13="Dex",'Personal File'!$C$14,IF(C13="Con",'Personal File'!$C$15,IF(C13="Int",'Personal File'!$C$16,IF(C13="Wis",'Personal File'!$C$17,IF(C13="Cha",'Personal File'!$C$18))))))</f>
        <v>+1</v>
      </c>
      <c r="E13" s="141" t="str">
        <f t="shared" si="0"/>
        <v>Dex (+1)</v>
      </c>
      <c r="F13" s="92" t="s">
        <v>70</v>
      </c>
      <c r="G13" s="92">
        <f t="shared" si="5"/>
        <v>1</v>
      </c>
      <c r="H13" s="424">
        <f t="shared" ca="1" si="3"/>
        <v>5</v>
      </c>
      <c r="I13" s="92">
        <f t="shared" ca="1" si="4"/>
        <v>6</v>
      </c>
      <c r="J13" s="93"/>
    </row>
    <row r="14" spans="1:10" s="49" customFormat="1" ht="16.5">
      <c r="A14" s="109" t="s">
        <v>55</v>
      </c>
      <c r="B14" s="91">
        <v>0</v>
      </c>
      <c r="C14" s="110" t="s">
        <v>40</v>
      </c>
      <c r="D14" s="111" t="str">
        <f>IF(C14="Str",'Personal File'!$C$13,IF(C14="Dex",'Personal File'!$C$14,IF(C14="Con",'Personal File'!$C$15,IF(C14="Int",'Personal File'!$C$16,IF(C14="Wis",'Personal File'!$C$17,IF(C14="Cha",'Personal File'!$C$18))))))</f>
        <v>+5</v>
      </c>
      <c r="E14" s="111" t="str">
        <f t="shared" si="0"/>
        <v>Int (+5)</v>
      </c>
      <c r="F14" s="92" t="s">
        <v>70</v>
      </c>
      <c r="G14" s="92">
        <f t="shared" si="5"/>
        <v>5</v>
      </c>
      <c r="H14" s="424">
        <f t="shared" ca="1" si="3"/>
        <v>12</v>
      </c>
      <c r="I14" s="92">
        <f t="shared" ca="1" si="4"/>
        <v>17</v>
      </c>
      <c r="J14" s="93"/>
    </row>
    <row r="15" spans="1:10" s="49" customFormat="1" ht="16.5">
      <c r="A15" s="94" t="s">
        <v>56</v>
      </c>
      <c r="B15" s="91">
        <v>0</v>
      </c>
      <c r="C15" s="95" t="s">
        <v>38</v>
      </c>
      <c r="D15" s="96" t="str">
        <f>IF(C15="Str",'Personal File'!$C$13,IF(C15="Dex",'Personal File'!$C$14,IF(C15="Con",'Personal File'!$C$15,IF(C15="Int",'Personal File'!$C$16,IF(C15="Wis",'Personal File'!$C$17,IF(C15="Cha",'Personal File'!$C$18))))))</f>
        <v>+1</v>
      </c>
      <c r="E15" s="97" t="str">
        <f t="shared" si="0"/>
        <v>Cha (+1)</v>
      </c>
      <c r="F15" s="92" t="s">
        <v>70</v>
      </c>
      <c r="G15" s="92">
        <f t="shared" si="5"/>
        <v>1</v>
      </c>
      <c r="H15" s="424">
        <f t="shared" ca="1" si="3"/>
        <v>18</v>
      </c>
      <c r="I15" s="92">
        <f t="shared" ca="1" si="4"/>
        <v>19</v>
      </c>
      <c r="J15" s="93"/>
    </row>
    <row r="16" spans="1:10" s="49" customFormat="1" ht="16.5">
      <c r="A16" s="64" t="s">
        <v>25</v>
      </c>
      <c r="B16" s="59">
        <v>0</v>
      </c>
      <c r="C16" s="65" t="s">
        <v>38</v>
      </c>
      <c r="D16" s="66" t="str">
        <f>IF(C16="Str",'Personal File'!$C$13,IF(C16="Dex",'Personal File'!$C$14,IF(C16="Con",'Personal File'!$C$15,IF(C16="Int",'Personal File'!$C$16,IF(C16="Wis",'Personal File'!$C$17,IF(C16="Cha",'Personal File'!$C$18))))))</f>
        <v>+1</v>
      </c>
      <c r="E16" s="66" t="str">
        <f t="shared" si="0"/>
        <v>Cha (+1)</v>
      </c>
      <c r="F16" s="143" t="s">
        <v>70</v>
      </c>
      <c r="G16" s="360">
        <f t="shared" si="5"/>
        <v>1</v>
      </c>
      <c r="H16" s="424">
        <f t="shared" ca="1" si="3"/>
        <v>6</v>
      </c>
      <c r="I16" s="360">
        <f t="shared" ca="1" si="4"/>
        <v>7</v>
      </c>
      <c r="J16" s="63"/>
    </row>
    <row r="17" spans="1:10" s="49" customFormat="1" ht="16.5">
      <c r="A17" s="195" t="s">
        <v>57</v>
      </c>
      <c r="B17" s="91">
        <v>0</v>
      </c>
      <c r="C17" s="196" t="s">
        <v>41</v>
      </c>
      <c r="D17" s="197">
        <f>IF(C17="Str",'Personal File'!$C$13,IF(C17="Dex",'Personal File'!$C$14,IF(C17="Con",'Personal File'!$C$15,IF(C17="Int",'Personal File'!$C$16,IF(C17="Wis",'Personal File'!$C$17,IF(C17="Cha",'Personal File'!$C$18))))))</f>
        <v>-1</v>
      </c>
      <c r="E17" s="197" t="str">
        <f t="shared" si="0"/>
        <v>Wis (-1)</v>
      </c>
      <c r="F17" s="92" t="s">
        <v>70</v>
      </c>
      <c r="G17" s="92">
        <f t="shared" si="5"/>
        <v>-1</v>
      </c>
      <c r="H17" s="424">
        <f t="shared" ca="1" si="3"/>
        <v>18</v>
      </c>
      <c r="I17" s="92">
        <f t="shared" ca="1" si="4"/>
        <v>17</v>
      </c>
      <c r="J17" s="93"/>
    </row>
    <row r="18" spans="1:10" s="49" customFormat="1" ht="16.5">
      <c r="A18" s="138" t="s">
        <v>58</v>
      </c>
      <c r="B18" s="91">
        <v>0</v>
      </c>
      <c r="C18" s="139" t="s">
        <v>42</v>
      </c>
      <c r="D18" s="140" t="str">
        <f>IF(C18="Str",'Personal File'!$C$13,IF(C18="Dex",'Personal File'!$C$14,IF(C18="Con",'Personal File'!$C$15,IF(C18="Int",'Personal File'!$C$16,IF(C18="Wis",'Personal File'!$C$17,IF(C18="Cha",'Personal File'!$C$18))))))</f>
        <v>+1</v>
      </c>
      <c r="E18" s="140" t="str">
        <f t="shared" si="0"/>
        <v>Dex (+1)</v>
      </c>
      <c r="F18" s="92" t="s">
        <v>70</v>
      </c>
      <c r="G18" s="92">
        <f t="shared" si="5"/>
        <v>1</v>
      </c>
      <c r="H18" s="424">
        <f t="shared" ca="1" si="3"/>
        <v>20</v>
      </c>
      <c r="I18" s="92">
        <f t="shared" ca="1" si="4"/>
        <v>21</v>
      </c>
      <c r="J18" s="93"/>
    </row>
    <row r="19" spans="1:10" s="49" customFormat="1" ht="16.5">
      <c r="A19" s="70" t="s">
        <v>59</v>
      </c>
      <c r="B19" s="67">
        <v>0</v>
      </c>
      <c r="C19" s="72" t="s">
        <v>38</v>
      </c>
      <c r="D19" s="73" t="str">
        <f>IF(C19="Str",'Personal File'!$C$13,IF(C19="Dex",'Personal File'!$C$14,IF(C19="Con",'Personal File'!$C$15,IF(C19="Int",'Personal File'!$C$16,IF(C19="Wis",'Personal File'!$C$17,IF(C19="Cha",'Personal File'!$C$18))))))</f>
        <v>+1</v>
      </c>
      <c r="E19" s="71" t="str">
        <f t="shared" si="0"/>
        <v>Cha (+1)</v>
      </c>
      <c r="F19" s="68" t="s">
        <v>70</v>
      </c>
      <c r="G19" s="68">
        <f t="shared" ref="G19:G28" si="6">B19+MID(E19,6,2)+F19</f>
        <v>1</v>
      </c>
      <c r="H19" s="424">
        <f t="shared" ca="1" si="3"/>
        <v>7</v>
      </c>
      <c r="I19" s="68">
        <f t="shared" ca="1" si="4"/>
        <v>8</v>
      </c>
      <c r="J19" s="69"/>
    </row>
    <row r="20" spans="1:10" s="49" customFormat="1" ht="16.5">
      <c r="A20" s="98" t="s">
        <v>60</v>
      </c>
      <c r="B20" s="91">
        <v>0</v>
      </c>
      <c r="C20" s="99" t="s">
        <v>43</v>
      </c>
      <c r="D20" s="100">
        <f>IF(C20="Str",'Personal File'!$C$13,IF(C20="Dex",'Personal File'!$C$14,IF(C20="Con",'Personal File'!$C$15,IF(C20="Int",'Personal File'!$C$16,IF(C20="Wis",'Personal File'!$C$17,IF(C20="Cha",'Personal File'!$C$18))))))</f>
        <v>-1</v>
      </c>
      <c r="E20" s="100" t="str">
        <f t="shared" si="0"/>
        <v>Str (-1)</v>
      </c>
      <c r="F20" s="68" t="s">
        <v>70</v>
      </c>
      <c r="G20" s="92">
        <f t="shared" si="6"/>
        <v>-1</v>
      </c>
      <c r="H20" s="424">
        <f t="shared" ca="1" si="3"/>
        <v>17</v>
      </c>
      <c r="I20" s="92">
        <f t="shared" ca="1" si="4"/>
        <v>16</v>
      </c>
      <c r="J20" s="93"/>
    </row>
    <row r="21" spans="1:10" s="49" customFormat="1" ht="16.5">
      <c r="A21" s="101" t="s">
        <v>103</v>
      </c>
      <c r="B21" s="77">
        <v>13</v>
      </c>
      <c r="C21" s="102" t="s">
        <v>40</v>
      </c>
      <c r="D21" s="103" t="str">
        <f>IF(C21="Str",'Personal File'!$C$13,IF(C21="Dex",'Personal File'!$C$14,IF(C21="Con",'Personal File'!$C$15,IF(C21="Int",'Personal File'!$C$16,IF(C21="Wis",'Personal File'!$C$17,IF(C21="Cha",'Personal File'!$C$18))))))</f>
        <v>+5</v>
      </c>
      <c r="E21" s="103" t="str">
        <f t="shared" si="0"/>
        <v>Int (+5)</v>
      </c>
      <c r="F21" s="78" t="s">
        <v>70</v>
      </c>
      <c r="G21" s="78">
        <f t="shared" si="6"/>
        <v>18</v>
      </c>
      <c r="H21" s="424">
        <f t="shared" ca="1" si="3"/>
        <v>17</v>
      </c>
      <c r="I21" s="78">
        <f t="shared" ca="1" si="4"/>
        <v>35</v>
      </c>
      <c r="J21" s="79"/>
    </row>
    <row r="22" spans="1:10" s="49" customFormat="1" ht="16.5">
      <c r="A22" s="101" t="s">
        <v>128</v>
      </c>
      <c r="B22" s="77">
        <v>10</v>
      </c>
      <c r="C22" s="102" t="s">
        <v>40</v>
      </c>
      <c r="D22" s="103" t="str">
        <f>IF(C22="Str",'Personal File'!$C$13,IF(C22="Dex",'Personal File'!$C$14,IF(C22="Con",'Personal File'!$C$15,IF(C22="Int",'Personal File'!$C$16,IF(C22="Wis",'Personal File'!$C$17,IF(C22="Cha",'Personal File'!$C$18))))))</f>
        <v>+5</v>
      </c>
      <c r="E22" s="103" t="str">
        <f>CONCATENATE(C22," (",D22,")")</f>
        <v>Int (+5)</v>
      </c>
      <c r="F22" s="78" t="s">
        <v>70</v>
      </c>
      <c r="G22" s="78">
        <f t="shared" si="6"/>
        <v>15</v>
      </c>
      <c r="H22" s="424">
        <f t="shared" ca="1" si="3"/>
        <v>1</v>
      </c>
      <c r="I22" s="78">
        <f t="shared" ca="1" si="4"/>
        <v>16</v>
      </c>
      <c r="J22" s="79"/>
    </row>
    <row r="23" spans="1:10" s="49" customFormat="1" ht="16.5">
      <c r="A23" s="101" t="s">
        <v>102</v>
      </c>
      <c r="B23" s="77">
        <v>10</v>
      </c>
      <c r="C23" s="102" t="s">
        <v>40</v>
      </c>
      <c r="D23" s="103" t="str">
        <f>IF(C23="Str",'Personal File'!$C$13,IF(C23="Dex",'Personal File'!$C$14,IF(C23="Con",'Personal File'!$C$15,IF(C23="Int",'Personal File'!$C$16,IF(C23="Wis",'Personal File'!$C$17,IF(C23="Cha",'Personal File'!$C$18))))))</f>
        <v>+5</v>
      </c>
      <c r="E23" s="103" t="str">
        <f t="shared" ref="E23" si="7">CONCATENATE(C23," (",D23,")")</f>
        <v>Int (+5)</v>
      </c>
      <c r="F23" s="78" t="s">
        <v>70</v>
      </c>
      <c r="G23" s="78">
        <f t="shared" ref="G23" si="8">B23+MID(E23,6,2)+F23</f>
        <v>15</v>
      </c>
      <c r="H23" s="424">
        <f t="shared" ca="1" si="3"/>
        <v>12</v>
      </c>
      <c r="I23" s="78">
        <f t="shared" ca="1" si="4"/>
        <v>27</v>
      </c>
      <c r="J23" s="79"/>
    </row>
    <row r="24" spans="1:10" s="49" customFormat="1" ht="16.5">
      <c r="A24" s="101" t="s">
        <v>104</v>
      </c>
      <c r="B24" s="77">
        <v>10</v>
      </c>
      <c r="C24" s="102" t="s">
        <v>40</v>
      </c>
      <c r="D24" s="103" t="str">
        <f>IF(C24="Str",'Personal File'!$C$13,IF(C24="Dex",'Personal File'!$C$14,IF(C24="Con",'Personal File'!$C$15,IF(C24="Int",'Personal File'!$C$16,IF(C24="Wis",'Personal File'!$C$17,IF(C24="Cha",'Personal File'!$C$18))))))</f>
        <v>+5</v>
      </c>
      <c r="E24" s="103" t="str">
        <f>CONCATENATE(C24," (",D24,")")</f>
        <v>Int (+5)</v>
      </c>
      <c r="F24" s="78" t="s">
        <v>70</v>
      </c>
      <c r="G24" s="78">
        <f t="shared" si="6"/>
        <v>15</v>
      </c>
      <c r="H24" s="424">
        <f t="shared" ca="1" si="3"/>
        <v>9</v>
      </c>
      <c r="I24" s="78">
        <f t="shared" ca="1" si="4"/>
        <v>24</v>
      </c>
      <c r="J24" s="79"/>
    </row>
    <row r="25" spans="1:10" s="49" customFormat="1" ht="16.5">
      <c r="A25" s="101" t="s">
        <v>129</v>
      </c>
      <c r="B25" s="77">
        <v>13</v>
      </c>
      <c r="C25" s="102" t="s">
        <v>40</v>
      </c>
      <c r="D25" s="103" t="str">
        <f>IF(C25="Str",'Personal File'!$C$13,IF(C25="Dex",'Personal File'!$C$14,IF(C25="Con",'Personal File'!$C$15,IF(C25="Int",'Personal File'!$C$16,IF(C25="Wis",'Personal File'!$C$17,IF(C25="Cha",'Personal File'!$C$18))))))</f>
        <v>+5</v>
      </c>
      <c r="E25" s="103" t="str">
        <f t="shared" si="0"/>
        <v>Int (+5)</v>
      </c>
      <c r="F25" s="78" t="s">
        <v>70</v>
      </c>
      <c r="G25" s="78">
        <f t="shared" si="6"/>
        <v>18</v>
      </c>
      <c r="H25" s="424">
        <f t="shared" ca="1" si="3"/>
        <v>7</v>
      </c>
      <c r="I25" s="78">
        <f t="shared" ca="1" si="4"/>
        <v>25</v>
      </c>
      <c r="J25" s="79"/>
    </row>
    <row r="26" spans="1:10" s="49" customFormat="1" ht="16.5">
      <c r="A26" s="195" t="s">
        <v>61</v>
      </c>
      <c r="B26" s="91">
        <v>0</v>
      </c>
      <c r="C26" s="196" t="s">
        <v>41</v>
      </c>
      <c r="D26" s="197">
        <f>IF(C26="Str",'Personal File'!$C$13,IF(C26="Dex",'Personal File'!$C$14,IF(C26="Con",'Personal File'!$C$15,IF(C26="Int",'Personal File'!$C$16,IF(C26="Wis",'Personal File'!$C$17,IF(C26="Cha",'Personal File'!$C$18))))))</f>
        <v>-1</v>
      </c>
      <c r="E26" s="198" t="str">
        <f t="shared" si="0"/>
        <v>Wis (-1)</v>
      </c>
      <c r="F26" s="92" t="s">
        <v>70</v>
      </c>
      <c r="G26" s="92">
        <f t="shared" si="6"/>
        <v>-1</v>
      </c>
      <c r="H26" s="424">
        <f t="shared" ca="1" si="3"/>
        <v>18</v>
      </c>
      <c r="I26" s="92">
        <f t="shared" ca="1" si="4"/>
        <v>17</v>
      </c>
      <c r="J26" s="199"/>
    </row>
    <row r="27" spans="1:10" s="49" customFormat="1" ht="16.5">
      <c r="A27" s="138" t="s">
        <v>26</v>
      </c>
      <c r="B27" s="91">
        <v>0</v>
      </c>
      <c r="C27" s="139" t="s">
        <v>42</v>
      </c>
      <c r="D27" s="140" t="str">
        <f>IF(C27="Str",'Personal File'!$C$13,IF(C27="Dex",'Personal File'!$C$14,IF(C27="Con",'Personal File'!$C$15,IF(C27="Int",'Personal File'!$C$16,IF(C27="Wis",'Personal File'!$C$17,IF(C27="Cha",'Personal File'!$C$18))))))</f>
        <v>+1</v>
      </c>
      <c r="E27" s="140" t="str">
        <f t="shared" si="0"/>
        <v>Dex (+1)</v>
      </c>
      <c r="F27" s="92" t="s">
        <v>70</v>
      </c>
      <c r="G27" s="92">
        <f t="shared" si="6"/>
        <v>1</v>
      </c>
      <c r="H27" s="424">
        <f t="shared" ca="1" si="3"/>
        <v>3</v>
      </c>
      <c r="I27" s="92">
        <f t="shared" ca="1" si="4"/>
        <v>4</v>
      </c>
      <c r="J27" s="93"/>
    </row>
    <row r="28" spans="1:10" s="49" customFormat="1" ht="16.5">
      <c r="A28" s="88" t="s">
        <v>62</v>
      </c>
      <c r="B28" s="59">
        <v>0</v>
      </c>
      <c r="C28" s="89" t="s">
        <v>42</v>
      </c>
      <c r="D28" s="90" t="str">
        <f>IF(C28="Str",'Personal File'!$C$13,IF(C28="Dex",'Personal File'!$C$14,IF(C28="Con",'Personal File'!$C$15,IF(C28="Int",'Personal File'!$C$16,IF(C28="Wis",'Personal File'!$C$17,IF(C28="Cha",'Personal File'!$C$18))))))</f>
        <v>+1</v>
      </c>
      <c r="E28" s="90" t="str">
        <f t="shared" si="0"/>
        <v>Dex (+1)</v>
      </c>
      <c r="F28" s="62" t="s">
        <v>70</v>
      </c>
      <c r="G28" s="360">
        <f t="shared" si="6"/>
        <v>1</v>
      </c>
      <c r="H28" s="424">
        <f t="shared" ca="1" si="3"/>
        <v>15</v>
      </c>
      <c r="I28" s="360">
        <f t="shared" ca="1" si="4"/>
        <v>16</v>
      </c>
      <c r="J28" s="63"/>
    </row>
    <row r="29" spans="1:10" ht="16.5">
      <c r="A29" s="94" t="s">
        <v>124</v>
      </c>
      <c r="B29" s="91">
        <v>0</v>
      </c>
      <c r="C29" s="95" t="s">
        <v>38</v>
      </c>
      <c r="D29" s="96" t="str">
        <f>IF(C29="Str",'Personal File'!$C$13,IF(C29="Dex",'Personal File'!$C$14,IF(C29="Con",'Personal File'!$C$15,IF(C29="Int",'Personal File'!$C$16,IF(C29="Wis",'Personal File'!$C$17,IF(C29="Cha",'Personal File'!$C$18))))))</f>
        <v>+1</v>
      </c>
      <c r="E29" s="96" t="str">
        <f t="shared" si="0"/>
        <v>Cha (+1)</v>
      </c>
      <c r="F29" s="92" t="s">
        <v>70</v>
      </c>
      <c r="G29" s="92">
        <f>B29+MID(E29,6,2)+F29</f>
        <v>1</v>
      </c>
      <c r="H29" s="424">
        <f t="shared" ca="1" si="3"/>
        <v>1</v>
      </c>
      <c r="I29" s="92">
        <f t="shared" ca="1" si="4"/>
        <v>2</v>
      </c>
      <c r="J29" s="93"/>
    </row>
    <row r="30" spans="1:10" ht="16.5">
      <c r="A30" s="152" t="s">
        <v>110</v>
      </c>
      <c r="B30" s="59">
        <v>0</v>
      </c>
      <c r="C30" s="74" t="s">
        <v>41</v>
      </c>
      <c r="D30" s="75">
        <f>IF(C30="Str",'Personal File'!$C$13,IF(C30="Dex",'Personal File'!$C$14,IF(C30="Con",'Personal File'!$C$15,IF(C30="Int",'Personal File'!$C$16,IF(C30="Wis",'Personal File'!$C$17,IF(C30="Cha",'Personal File'!$C$18))))))</f>
        <v>-1</v>
      </c>
      <c r="E30" s="75" t="str">
        <f t="shared" si="0"/>
        <v>Wis (-1)</v>
      </c>
      <c r="F30" s="62" t="s">
        <v>70</v>
      </c>
      <c r="G30" s="360">
        <f t="shared" ref="G30" si="9">B30+MID(E30,6,2)+F30</f>
        <v>-1</v>
      </c>
      <c r="H30" s="424">
        <f t="shared" ca="1" si="3"/>
        <v>16</v>
      </c>
      <c r="I30" s="360">
        <f t="shared" ca="1" si="4"/>
        <v>15</v>
      </c>
      <c r="J30" s="63"/>
    </row>
    <row r="31" spans="1:10" ht="16.5">
      <c r="A31" s="138" t="s">
        <v>27</v>
      </c>
      <c r="B31" s="91">
        <v>0</v>
      </c>
      <c r="C31" s="139" t="s">
        <v>42</v>
      </c>
      <c r="D31" s="140" t="str">
        <f>IF(C31="Str",'Personal File'!$C$13,IF(C31="Dex",'Personal File'!$C$14,IF(C31="Con",'Personal File'!$C$15,IF(C31="Int",'Personal File'!$C$16,IF(C31="Wis",'Personal File'!$C$17,IF(C31="Cha",'Personal File'!$C$18))))))</f>
        <v>+1</v>
      </c>
      <c r="E31" s="141" t="str">
        <f t="shared" si="0"/>
        <v>Dex (+1)</v>
      </c>
      <c r="F31" s="92" t="s">
        <v>70</v>
      </c>
      <c r="G31" s="92">
        <f>B31+MID(E31,6,2)+F31</f>
        <v>1</v>
      </c>
      <c r="H31" s="424">
        <f t="shared" ca="1" si="3"/>
        <v>1</v>
      </c>
      <c r="I31" s="92">
        <f t="shared" ca="1" si="4"/>
        <v>2</v>
      </c>
      <c r="J31" s="93"/>
    </row>
    <row r="32" spans="1:10" ht="16.5">
      <c r="A32" s="109" t="s">
        <v>28</v>
      </c>
      <c r="B32" s="91">
        <v>0</v>
      </c>
      <c r="C32" s="110" t="s">
        <v>40</v>
      </c>
      <c r="D32" s="111" t="str">
        <f>IF(C32="Str",'Personal File'!$C$13,IF(C32="Dex",'Personal File'!$C$14,IF(C32="Con",'Personal File'!$C$15,IF(C32="Int",'Personal File'!$C$16,IF(C32="Wis",'Personal File'!$C$17,IF(C32="Cha",'Personal File'!$C$18))))))</f>
        <v>+5</v>
      </c>
      <c r="E32" s="111" t="str">
        <f t="shared" si="0"/>
        <v>Int (+5)</v>
      </c>
      <c r="F32" s="92" t="s">
        <v>70</v>
      </c>
      <c r="G32" s="92">
        <f>B32+MID(E32,6,2)+F32</f>
        <v>5</v>
      </c>
      <c r="H32" s="424">
        <f t="shared" ca="1" si="3"/>
        <v>7</v>
      </c>
      <c r="I32" s="92">
        <f t="shared" ca="1" si="4"/>
        <v>12</v>
      </c>
      <c r="J32" s="93"/>
    </row>
    <row r="33" spans="1:10" ht="16.5">
      <c r="A33" s="195" t="s">
        <v>63</v>
      </c>
      <c r="B33" s="91">
        <v>0</v>
      </c>
      <c r="C33" s="196" t="s">
        <v>41</v>
      </c>
      <c r="D33" s="197">
        <f>IF(C33="Str",'Personal File'!$C$13,IF(C33="Dex",'Personal File'!$C$14,IF(C33="Con",'Personal File'!$C$15,IF(C33="Int",'Personal File'!$C$16,IF(C33="Wis",'Personal File'!$C$17,IF(C33="Cha",'Personal File'!$C$18))))))</f>
        <v>-1</v>
      </c>
      <c r="E33" s="197" t="str">
        <f t="shared" si="0"/>
        <v>Wis (-1)</v>
      </c>
      <c r="F33" s="92" t="s">
        <v>70</v>
      </c>
      <c r="G33" s="92">
        <f>B33+MID(E33,6,2)+F33</f>
        <v>-1</v>
      </c>
      <c r="H33" s="424">
        <f t="shared" ca="1" si="3"/>
        <v>12</v>
      </c>
      <c r="I33" s="92">
        <f t="shared" ca="1" si="4"/>
        <v>11</v>
      </c>
      <c r="J33" s="93"/>
    </row>
    <row r="34" spans="1:10" ht="16.5">
      <c r="A34" s="88" t="s">
        <v>105</v>
      </c>
      <c r="B34" s="59">
        <v>0</v>
      </c>
      <c r="C34" s="89" t="s">
        <v>42</v>
      </c>
      <c r="D34" s="90" t="str">
        <f>IF(C34="Str",'Personal File'!$C$13,IF(C34="Dex",'Personal File'!$C$14,IF(C34="Con",'Personal File'!$C$15,IF(C34="Int",'Personal File'!$C$16,IF(C34="Wis",'Personal File'!$C$17,IF(C34="Cha",'Personal File'!$C$18))))))</f>
        <v>+1</v>
      </c>
      <c r="E34" s="90" t="str">
        <f t="shared" si="0"/>
        <v>Dex (+1)</v>
      </c>
      <c r="F34" s="62" t="s">
        <v>70</v>
      </c>
      <c r="G34" s="360">
        <f t="shared" ref="G34" si="10">B34+MID(E34,6,2)+F34</f>
        <v>1</v>
      </c>
      <c r="H34" s="424">
        <f t="shared" ca="1" si="3"/>
        <v>17</v>
      </c>
      <c r="I34" s="360">
        <f t="shared" ca="1" si="4"/>
        <v>18</v>
      </c>
      <c r="J34" s="63"/>
    </row>
    <row r="35" spans="1:10" ht="16.5">
      <c r="A35" s="145" t="s">
        <v>101</v>
      </c>
      <c r="B35" s="142">
        <v>0</v>
      </c>
      <c r="C35" s="146" t="s">
        <v>40</v>
      </c>
      <c r="D35" s="147" t="str">
        <f>IF(C35="Str",'Personal File'!$C$13,IF(C35="Dex",'Personal File'!$C$14,IF(C35="Con",'Personal File'!$C$15,IF(C35="Int",'Personal File'!$C$16,IF(C35="Wis",'Personal File'!$C$17,IF(C35="Cha",'Personal File'!$C$18))))))</f>
        <v>+5</v>
      </c>
      <c r="E35" s="147" t="str">
        <f t="shared" si="0"/>
        <v>Int (+5)</v>
      </c>
      <c r="F35" s="143" t="s">
        <v>70</v>
      </c>
      <c r="G35" s="360">
        <f t="shared" ref="G35" si="11">B35+MID(E35,6,2)+F35</f>
        <v>5</v>
      </c>
      <c r="H35" s="424">
        <f t="shared" ca="1" si="3"/>
        <v>4</v>
      </c>
      <c r="I35" s="360">
        <f t="shared" ca="1" si="4"/>
        <v>9</v>
      </c>
      <c r="J35" s="144"/>
    </row>
    <row r="36" spans="1:10" ht="16.5">
      <c r="A36" s="101" t="s">
        <v>64</v>
      </c>
      <c r="B36" s="77">
        <v>13</v>
      </c>
      <c r="C36" s="102" t="s">
        <v>40</v>
      </c>
      <c r="D36" s="103" t="str">
        <f>IF(C36="Str",'Personal File'!$C$13,IF(C36="Dex",'Personal File'!$C$14,IF(C36="Con",'Personal File'!$C$15,IF(C36="Int",'Personal File'!$C$16,IF(C36="Wis",'Personal File'!$C$17,IF(C36="Cha",'Personal File'!$C$18))))))</f>
        <v>+5</v>
      </c>
      <c r="E36" s="103" t="str">
        <f t="shared" si="0"/>
        <v>Int (+5)</v>
      </c>
      <c r="F36" s="78" t="s">
        <v>335</v>
      </c>
      <c r="G36" s="78">
        <f>B36+MID(E36,6,2)+F36</f>
        <v>20</v>
      </c>
      <c r="H36" s="424">
        <f t="shared" ca="1" si="3"/>
        <v>15</v>
      </c>
      <c r="I36" s="78">
        <f t="shared" ca="1" si="4"/>
        <v>35</v>
      </c>
      <c r="J36" s="215"/>
    </row>
    <row r="37" spans="1:10" ht="16.5">
      <c r="A37" s="195" t="s">
        <v>65</v>
      </c>
      <c r="B37" s="91">
        <v>0</v>
      </c>
      <c r="C37" s="196" t="s">
        <v>41</v>
      </c>
      <c r="D37" s="197">
        <f>IF(C37="Str",'Personal File'!$C$13,IF(C37="Dex",'Personal File'!$C$14,IF(C37="Con",'Personal File'!$C$15,IF(C37="Int",'Personal File'!$C$16,IF(C37="Wis",'Personal File'!$C$17,IF(C37="Cha",'Personal File'!$C$18))))))</f>
        <v>-1</v>
      </c>
      <c r="E37" s="197" t="str">
        <f t="shared" si="0"/>
        <v>Wis (-1)</v>
      </c>
      <c r="F37" s="92" t="s">
        <v>70</v>
      </c>
      <c r="G37" s="92">
        <f>B37+MID(E37,6,2)+F37</f>
        <v>-1</v>
      </c>
      <c r="H37" s="424">
        <f t="shared" ca="1" si="3"/>
        <v>6</v>
      </c>
      <c r="I37" s="92">
        <f t="shared" ca="1" si="4"/>
        <v>5</v>
      </c>
      <c r="J37" s="93"/>
    </row>
    <row r="38" spans="1:10" ht="16.5">
      <c r="A38" s="195" t="s">
        <v>106</v>
      </c>
      <c r="B38" s="91">
        <v>0</v>
      </c>
      <c r="C38" s="196" t="s">
        <v>41</v>
      </c>
      <c r="D38" s="197">
        <f>IF(C38="Str",'Personal File'!$C$13,IF(C38="Dex",'Personal File'!$C$14,IF(C38="Con",'Personal File'!$C$15,IF(C38="Int",'Personal File'!$C$16,IF(C38="Wis",'Personal File'!$C$17,IF(C38="Cha",'Personal File'!$C$18))))))</f>
        <v>-1</v>
      </c>
      <c r="E38" s="197" t="str">
        <f t="shared" si="0"/>
        <v>Wis (-1)</v>
      </c>
      <c r="F38" s="92" t="s">
        <v>70</v>
      </c>
      <c r="G38" s="92">
        <f>B38+MID(E38,6,2)+F38</f>
        <v>-1</v>
      </c>
      <c r="H38" s="424">
        <f t="shared" ca="1" si="3"/>
        <v>2</v>
      </c>
      <c r="I38" s="92">
        <f t="shared" ca="1" si="4"/>
        <v>1</v>
      </c>
      <c r="J38" s="93"/>
    </row>
    <row r="39" spans="1:10" ht="16.5">
      <c r="A39" s="98" t="s">
        <v>29</v>
      </c>
      <c r="B39" s="91">
        <v>0</v>
      </c>
      <c r="C39" s="99" t="s">
        <v>43</v>
      </c>
      <c r="D39" s="100">
        <f>IF(C39="Str",'Personal File'!$C$13,IF(C39="Dex",'Personal File'!$C$14,IF(C39="Con",'Personal File'!$C$15,IF(C39="Int",'Personal File'!$C$16,IF(C39="Wis",'Personal File'!$C$17,IF(C39="Cha",'Personal File'!$C$18))))))</f>
        <v>-1</v>
      </c>
      <c r="E39" s="100" t="str">
        <f t="shared" si="0"/>
        <v>Str (-1)</v>
      </c>
      <c r="F39" s="92" t="s">
        <v>70</v>
      </c>
      <c r="G39" s="92">
        <f>B39+MID(E39,6,2)+F39</f>
        <v>-1</v>
      </c>
      <c r="H39" s="424">
        <f t="shared" ca="1" si="3"/>
        <v>6</v>
      </c>
      <c r="I39" s="92">
        <f t="shared" ca="1" si="4"/>
        <v>5</v>
      </c>
      <c r="J39" s="93"/>
    </row>
    <row r="40" spans="1:10" ht="16.5">
      <c r="A40" s="138" t="s">
        <v>66</v>
      </c>
      <c r="B40" s="91">
        <v>0</v>
      </c>
      <c r="C40" s="139" t="s">
        <v>42</v>
      </c>
      <c r="D40" s="140" t="str">
        <f>IF(C40="Str",'Personal File'!$C$13,IF(C40="Dex",'Personal File'!$C$14,IF(C40="Con",'Personal File'!$C$15,IF(C40="Int",'Personal File'!$C$16,IF(C40="Wis",'Personal File'!$C$17,IF(C40="Cha",'Personal File'!$C$18))))))</f>
        <v>+1</v>
      </c>
      <c r="E40" s="140" t="str">
        <f t="shared" si="0"/>
        <v>Dex (+1)</v>
      </c>
      <c r="F40" s="92" t="s">
        <v>70</v>
      </c>
      <c r="G40" s="92">
        <f>B40+MID(E40,6,2)+F40</f>
        <v>1</v>
      </c>
      <c r="H40" s="424">
        <f t="shared" ca="1" si="3"/>
        <v>19</v>
      </c>
      <c r="I40" s="92">
        <f t="shared" ca="1" si="4"/>
        <v>20</v>
      </c>
      <c r="J40" s="93"/>
    </row>
    <row r="41" spans="1:10" ht="16.5">
      <c r="A41" s="152" t="s">
        <v>67</v>
      </c>
      <c r="B41" s="142">
        <v>0</v>
      </c>
      <c r="C41" s="206" t="s">
        <v>38</v>
      </c>
      <c r="D41" s="207" t="str">
        <f>IF(C41="Str",'Personal File'!$C$13,IF(C41="Dex",'Personal File'!$C$14,IF(C41="Con",'Personal File'!$C$15,IF(C41="Int",'Personal File'!$C$16,IF(C41="Wis",'Personal File'!$C$17,IF(C41="Cha",'Personal File'!$C$18))))))</f>
        <v>+1</v>
      </c>
      <c r="E41" s="207" t="str">
        <f t="shared" si="0"/>
        <v>Cha (+1)</v>
      </c>
      <c r="F41" s="143" t="s">
        <v>70</v>
      </c>
      <c r="G41" s="360">
        <f t="shared" ref="G41" si="12">B41+MID(E41,6,2)+F41</f>
        <v>1</v>
      </c>
      <c r="H41" s="424">
        <f t="shared" ca="1" si="3"/>
        <v>6</v>
      </c>
      <c r="I41" s="360">
        <f t="shared" ca="1" si="4"/>
        <v>7</v>
      </c>
      <c r="J41" s="144"/>
    </row>
    <row r="42" spans="1:10" ht="17.25" thickBot="1">
      <c r="A42" s="200" t="s">
        <v>68</v>
      </c>
      <c r="B42" s="201">
        <v>0</v>
      </c>
      <c r="C42" s="202" t="s">
        <v>42</v>
      </c>
      <c r="D42" s="203" t="str">
        <f>IF(C42="Str",'Personal File'!$C$13,IF(C42="Dex",'Personal File'!$C$14,IF(C42="Con",'Personal File'!$C$15,IF(C42="Int",'Personal File'!$C$16,IF(C42="Wis",'Personal File'!$C$17,IF(C42="Cha",'Personal File'!$C$18))))))</f>
        <v>+1</v>
      </c>
      <c r="E42" s="203" t="str">
        <f t="shared" si="0"/>
        <v>Dex (+1)</v>
      </c>
      <c r="F42" s="204" t="s">
        <v>70</v>
      </c>
      <c r="G42" s="204">
        <f>B42+MID(E42,6,2)+F42</f>
        <v>1</v>
      </c>
      <c r="H42" s="424">
        <f t="shared" ca="1" si="3"/>
        <v>20</v>
      </c>
      <c r="I42" s="204">
        <f t="shared" ca="1" si="4"/>
        <v>21</v>
      </c>
      <c r="J42" s="205"/>
    </row>
    <row r="43" spans="1:10" ht="16.5" thickTop="1">
      <c r="B43" s="87">
        <f>SUM(B3:B42)</f>
        <v>82</v>
      </c>
      <c r="E43" s="87"/>
    </row>
    <row r="44" spans="1:10">
      <c r="B44" s="219"/>
    </row>
    <row r="45" spans="1:10">
      <c r="B45" s="219"/>
    </row>
  </sheetData>
  <phoneticPr fontId="0" type="noConversion"/>
  <conditionalFormatting sqref="H3:H42">
    <cfRule type="cellIs" dxfId="82" priority="1" operator="equal">
      <formula>20</formula>
    </cfRule>
    <cfRule type="cellIs" dxfId="81"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9"/>
  <sheetViews>
    <sheetView showGridLines="0" workbookViewId="0">
      <pane ySplit="2" topLeftCell="A3" activePane="bottomLeft" state="frozen"/>
      <selection pane="bottomLeft" activeCell="A3" sqref="A3"/>
    </sheetView>
  </sheetViews>
  <sheetFormatPr defaultColWidth="13" defaultRowHeight="16.5"/>
  <cols>
    <col min="1" max="1" width="23" style="351" customWidth="1"/>
    <col min="2" max="2" width="6.25" style="352" bestFit="1" customWidth="1"/>
    <col min="3" max="3" width="9.625" style="353" bestFit="1" customWidth="1"/>
    <col min="4" max="4" width="11.25" style="353" bestFit="1" customWidth="1"/>
    <col min="5" max="5" width="9.375" style="354" customWidth="1"/>
    <col min="6" max="6" width="11" style="453" customWidth="1"/>
    <col min="7" max="7" width="9.5" style="353" bestFit="1" customWidth="1"/>
    <col min="8" max="8" width="29.875" style="351" customWidth="1"/>
    <col min="9" max="16384" width="13" style="330"/>
  </cols>
  <sheetData>
    <row r="1" spans="1:8" ht="24" thickBot="1">
      <c r="A1" s="326" t="s">
        <v>404</v>
      </c>
      <c r="B1" s="327"/>
      <c r="C1" s="328"/>
      <c r="D1" s="328"/>
      <c r="E1" s="329"/>
      <c r="F1" s="451"/>
      <c r="G1" s="328"/>
      <c r="H1" s="328"/>
    </row>
    <row r="2" spans="1:8" s="337" customFormat="1">
      <c r="A2" s="331" t="s">
        <v>135</v>
      </c>
      <c r="B2" s="332" t="s">
        <v>136</v>
      </c>
      <c r="C2" s="333" t="s">
        <v>191</v>
      </c>
      <c r="D2" s="334" t="s">
        <v>190</v>
      </c>
      <c r="E2" s="335" t="s">
        <v>189</v>
      </c>
      <c r="F2" s="333" t="s">
        <v>188</v>
      </c>
      <c r="G2" s="333" t="s">
        <v>187</v>
      </c>
      <c r="H2" s="336" t="s">
        <v>7</v>
      </c>
    </row>
    <row r="3" spans="1:8" s="337" customFormat="1">
      <c r="A3" s="411" t="s">
        <v>199</v>
      </c>
      <c r="B3" s="412">
        <v>0</v>
      </c>
      <c r="C3" s="413" t="s">
        <v>150</v>
      </c>
      <c r="D3" s="414" t="s">
        <v>157</v>
      </c>
      <c r="E3" s="415" t="s">
        <v>151</v>
      </c>
      <c r="F3" s="415" t="s">
        <v>148</v>
      </c>
      <c r="G3" s="415" t="s">
        <v>155</v>
      </c>
      <c r="H3" s="416" t="s">
        <v>167</v>
      </c>
    </row>
    <row r="4" spans="1:8" s="337" customFormat="1">
      <c r="A4" s="338" t="s">
        <v>186</v>
      </c>
      <c r="B4" s="339">
        <v>0</v>
      </c>
      <c r="C4" s="220" t="s">
        <v>161</v>
      </c>
      <c r="D4" s="221" t="s">
        <v>157</v>
      </c>
      <c r="E4" s="222" t="s">
        <v>151</v>
      </c>
      <c r="F4" s="222" t="s">
        <v>185</v>
      </c>
      <c r="G4" s="222" t="s">
        <v>184</v>
      </c>
      <c r="H4" s="223" t="s">
        <v>183</v>
      </c>
    </row>
    <row r="5" spans="1:8" s="337" customFormat="1">
      <c r="A5" s="338" t="s">
        <v>195</v>
      </c>
      <c r="B5" s="339">
        <v>0</v>
      </c>
      <c r="C5" s="220" t="s">
        <v>196</v>
      </c>
      <c r="D5" s="221" t="s">
        <v>152</v>
      </c>
      <c r="E5" s="222" t="s">
        <v>151</v>
      </c>
      <c r="F5" s="222" t="s">
        <v>148</v>
      </c>
      <c r="G5" s="222" t="s">
        <v>197</v>
      </c>
      <c r="H5" s="223" t="s">
        <v>198</v>
      </c>
    </row>
    <row r="6" spans="1:8" s="337" customFormat="1">
      <c r="A6" s="338" t="s">
        <v>182</v>
      </c>
      <c r="B6" s="339">
        <v>0</v>
      </c>
      <c r="C6" s="220" t="s">
        <v>161</v>
      </c>
      <c r="D6" s="221" t="s">
        <v>157</v>
      </c>
      <c r="E6" s="222" t="s">
        <v>151</v>
      </c>
      <c r="F6" s="222" t="s">
        <v>181</v>
      </c>
      <c r="G6" s="222" t="s">
        <v>153</v>
      </c>
      <c r="H6" s="223" t="s">
        <v>180</v>
      </c>
    </row>
    <row r="7" spans="1:8" s="337" customFormat="1">
      <c r="A7" s="338" t="s">
        <v>200</v>
      </c>
      <c r="B7" s="339">
        <v>0</v>
      </c>
      <c r="C7" s="220" t="s">
        <v>201</v>
      </c>
      <c r="D7" s="221" t="s">
        <v>157</v>
      </c>
      <c r="E7" s="222" t="s">
        <v>151</v>
      </c>
      <c r="F7" s="222" t="s">
        <v>148</v>
      </c>
      <c r="G7" s="222" t="s">
        <v>155</v>
      </c>
      <c r="H7" s="223" t="s">
        <v>202</v>
      </c>
    </row>
    <row r="8" spans="1:8" s="337" customFormat="1">
      <c r="A8" s="338" t="s">
        <v>179</v>
      </c>
      <c r="B8" s="339">
        <v>0</v>
      </c>
      <c r="C8" s="220" t="s">
        <v>178</v>
      </c>
      <c r="D8" s="221" t="s">
        <v>157</v>
      </c>
      <c r="E8" s="222" t="s">
        <v>151</v>
      </c>
      <c r="F8" s="222" t="s">
        <v>148</v>
      </c>
      <c r="G8" s="222" t="s">
        <v>155</v>
      </c>
      <c r="H8" s="224" t="s">
        <v>177</v>
      </c>
    </row>
    <row r="9" spans="1:8" s="337" customFormat="1">
      <c r="A9" s="340" t="s">
        <v>176</v>
      </c>
      <c r="B9" s="341">
        <v>0</v>
      </c>
      <c r="C9" s="230" t="s">
        <v>154</v>
      </c>
      <c r="D9" s="221" t="s">
        <v>175</v>
      </c>
      <c r="E9" s="222" t="s">
        <v>151</v>
      </c>
      <c r="F9" s="222" t="s">
        <v>148</v>
      </c>
      <c r="G9" s="228" t="s">
        <v>155</v>
      </c>
      <c r="H9" s="225" t="s">
        <v>214</v>
      </c>
    </row>
    <row r="10" spans="1:8" s="337" customFormat="1">
      <c r="A10" s="338" t="s">
        <v>174</v>
      </c>
      <c r="B10" s="339">
        <v>0</v>
      </c>
      <c r="C10" s="220" t="s">
        <v>154</v>
      </c>
      <c r="D10" s="221" t="s">
        <v>173</v>
      </c>
      <c r="E10" s="222" t="s">
        <v>151</v>
      </c>
      <c r="F10" s="222" t="s">
        <v>156</v>
      </c>
      <c r="G10" s="222" t="s">
        <v>159</v>
      </c>
      <c r="H10" s="223" t="s">
        <v>215</v>
      </c>
    </row>
    <row r="11" spans="1:8">
      <c r="A11" s="338" t="s">
        <v>203</v>
      </c>
      <c r="B11" s="339">
        <v>0</v>
      </c>
      <c r="C11" s="220" t="s">
        <v>204</v>
      </c>
      <c r="D11" s="221" t="s">
        <v>157</v>
      </c>
      <c r="E11" s="222" t="s">
        <v>151</v>
      </c>
      <c r="F11" s="222" t="s">
        <v>148</v>
      </c>
      <c r="G11" s="222" t="s">
        <v>205</v>
      </c>
      <c r="H11" s="223" t="s">
        <v>206</v>
      </c>
    </row>
    <row r="12" spans="1:8">
      <c r="A12" s="338" t="s">
        <v>207</v>
      </c>
      <c r="B12" s="339">
        <v>0</v>
      </c>
      <c r="C12" s="220" t="s">
        <v>204</v>
      </c>
      <c r="D12" s="221" t="s">
        <v>157</v>
      </c>
      <c r="E12" s="222" t="s">
        <v>151</v>
      </c>
      <c r="F12" s="222" t="s">
        <v>171</v>
      </c>
      <c r="G12" s="222" t="s">
        <v>155</v>
      </c>
      <c r="H12" s="223" t="s">
        <v>208</v>
      </c>
    </row>
    <row r="13" spans="1:8">
      <c r="A13" s="338" t="s">
        <v>211</v>
      </c>
      <c r="B13" s="339">
        <v>0</v>
      </c>
      <c r="C13" s="220" t="s">
        <v>204</v>
      </c>
      <c r="D13" s="221" t="s">
        <v>158</v>
      </c>
      <c r="E13" s="222" t="s">
        <v>151</v>
      </c>
      <c r="F13" s="222" t="s">
        <v>194</v>
      </c>
      <c r="G13" s="222" t="s">
        <v>159</v>
      </c>
      <c r="H13" s="223" t="s">
        <v>208</v>
      </c>
    </row>
    <row r="14" spans="1:8">
      <c r="A14" s="338" t="s">
        <v>209</v>
      </c>
      <c r="B14" s="339">
        <v>0</v>
      </c>
      <c r="C14" s="220" t="s">
        <v>204</v>
      </c>
      <c r="D14" s="221" t="s">
        <v>158</v>
      </c>
      <c r="E14" s="222" t="s">
        <v>151</v>
      </c>
      <c r="F14" s="222" t="s">
        <v>148</v>
      </c>
      <c r="G14" s="222" t="s">
        <v>155</v>
      </c>
      <c r="H14" s="223" t="s">
        <v>210</v>
      </c>
    </row>
    <row r="15" spans="1:8">
      <c r="A15" s="338" t="s">
        <v>172</v>
      </c>
      <c r="B15" s="339">
        <v>0</v>
      </c>
      <c r="C15" s="220" t="s">
        <v>161</v>
      </c>
      <c r="D15" s="221" t="s">
        <v>157</v>
      </c>
      <c r="E15" s="222" t="s">
        <v>151</v>
      </c>
      <c r="F15" s="222" t="s">
        <v>171</v>
      </c>
      <c r="G15" s="222" t="s">
        <v>170</v>
      </c>
      <c r="H15" s="223" t="s">
        <v>169</v>
      </c>
    </row>
    <row r="16" spans="1:8">
      <c r="A16" s="338" t="s">
        <v>168</v>
      </c>
      <c r="B16" s="339">
        <v>0</v>
      </c>
      <c r="C16" s="342" t="s">
        <v>150</v>
      </c>
      <c r="D16" s="221" t="s">
        <v>157</v>
      </c>
      <c r="E16" s="222" t="s">
        <v>151</v>
      </c>
      <c r="F16" s="222" t="s">
        <v>148</v>
      </c>
      <c r="G16" s="222" t="s">
        <v>155</v>
      </c>
      <c r="H16" s="226" t="s">
        <v>167</v>
      </c>
    </row>
    <row r="17" spans="1:8">
      <c r="A17" s="338" t="s">
        <v>162</v>
      </c>
      <c r="B17" s="339">
        <v>0</v>
      </c>
      <c r="C17" s="342" t="s">
        <v>161</v>
      </c>
      <c r="D17" s="221" t="s">
        <v>158</v>
      </c>
      <c r="E17" s="222" t="s">
        <v>151</v>
      </c>
      <c r="F17" s="222" t="s">
        <v>160</v>
      </c>
      <c r="G17" s="222" t="s">
        <v>159</v>
      </c>
      <c r="H17" s="225" t="s">
        <v>216</v>
      </c>
    </row>
    <row r="18" spans="1:8">
      <c r="A18" s="338" t="s">
        <v>166</v>
      </c>
      <c r="B18" s="339">
        <v>0</v>
      </c>
      <c r="C18" s="220" t="s">
        <v>165</v>
      </c>
      <c r="D18" s="221" t="s">
        <v>149</v>
      </c>
      <c r="E18" s="222" t="s">
        <v>151</v>
      </c>
      <c r="F18" s="222" t="s">
        <v>156</v>
      </c>
      <c r="G18" s="222" t="s">
        <v>164</v>
      </c>
      <c r="H18" s="223" t="s">
        <v>163</v>
      </c>
    </row>
    <row r="19" spans="1:8">
      <c r="A19" s="338" t="s">
        <v>212</v>
      </c>
      <c r="B19" s="339">
        <v>0</v>
      </c>
      <c r="C19" s="220" t="s">
        <v>178</v>
      </c>
      <c r="D19" s="221" t="s">
        <v>152</v>
      </c>
      <c r="E19" s="222" t="s">
        <v>151</v>
      </c>
      <c r="F19" s="222" t="s">
        <v>156</v>
      </c>
      <c r="G19" s="222" t="s">
        <v>147</v>
      </c>
      <c r="H19" s="223" t="s">
        <v>213</v>
      </c>
    </row>
    <row r="20" spans="1:8">
      <c r="A20" s="340" t="s">
        <v>310</v>
      </c>
      <c r="B20" s="341">
        <v>1</v>
      </c>
      <c r="C20" s="425" t="s">
        <v>201</v>
      </c>
      <c r="D20" s="426" t="s">
        <v>152</v>
      </c>
      <c r="E20" s="426" t="s">
        <v>418</v>
      </c>
      <c r="F20" s="431" t="s">
        <v>160</v>
      </c>
      <c r="G20" s="222" t="s">
        <v>153</v>
      </c>
      <c r="H20" s="229" t="s">
        <v>419</v>
      </c>
    </row>
    <row r="21" spans="1:8">
      <c r="A21" s="340" t="s">
        <v>309</v>
      </c>
      <c r="B21" s="341">
        <v>1</v>
      </c>
      <c r="C21" s="425" t="s">
        <v>178</v>
      </c>
      <c r="D21" s="221" t="s">
        <v>158</v>
      </c>
      <c r="E21" s="428" t="s">
        <v>151</v>
      </c>
      <c r="F21" s="431" t="s">
        <v>148</v>
      </c>
      <c r="G21" s="222" t="s">
        <v>147</v>
      </c>
      <c r="H21" s="229" t="s">
        <v>420</v>
      </c>
    </row>
    <row r="22" spans="1:8">
      <c r="A22" s="340" t="s">
        <v>244</v>
      </c>
      <c r="B22" s="341">
        <v>1</v>
      </c>
      <c r="C22" s="220" t="s">
        <v>154</v>
      </c>
      <c r="D22" s="227" t="s">
        <v>157</v>
      </c>
      <c r="E22" s="428" t="s">
        <v>151</v>
      </c>
      <c r="F22" s="429" t="s">
        <v>421</v>
      </c>
      <c r="G22" s="222" t="s">
        <v>155</v>
      </c>
      <c r="H22" s="229" t="s">
        <v>422</v>
      </c>
    </row>
    <row r="23" spans="1:8">
      <c r="A23" s="340" t="s">
        <v>307</v>
      </c>
      <c r="B23" s="341">
        <v>1</v>
      </c>
      <c r="C23" s="425" t="s">
        <v>178</v>
      </c>
      <c r="D23" s="426" t="s">
        <v>157</v>
      </c>
      <c r="E23" s="428" t="s">
        <v>151</v>
      </c>
      <c r="F23" s="431" t="s">
        <v>156</v>
      </c>
      <c r="G23" s="431" t="s">
        <v>155</v>
      </c>
      <c r="H23" s="229" t="s">
        <v>423</v>
      </c>
    </row>
    <row r="24" spans="1:8">
      <c r="A24" s="340" t="s">
        <v>306</v>
      </c>
      <c r="B24" s="341">
        <v>1</v>
      </c>
      <c r="C24" s="230" t="s">
        <v>201</v>
      </c>
      <c r="D24" s="227" t="s">
        <v>149</v>
      </c>
      <c r="E24" s="428" t="s">
        <v>151</v>
      </c>
      <c r="F24" s="228" t="s">
        <v>160</v>
      </c>
      <c r="G24" s="228" t="s">
        <v>159</v>
      </c>
      <c r="H24" s="229" t="s">
        <v>424</v>
      </c>
    </row>
    <row r="25" spans="1:8">
      <c r="A25" s="340" t="s">
        <v>305</v>
      </c>
      <c r="B25" s="341">
        <v>1</v>
      </c>
      <c r="C25" s="425" t="s">
        <v>425</v>
      </c>
      <c r="D25" s="426" t="s">
        <v>152</v>
      </c>
      <c r="E25" s="433" t="s">
        <v>151</v>
      </c>
      <c r="F25" s="431" t="s">
        <v>426</v>
      </c>
      <c r="G25" s="431" t="s">
        <v>155</v>
      </c>
      <c r="H25" s="229" t="s">
        <v>427</v>
      </c>
    </row>
    <row r="26" spans="1:8">
      <c r="A26" s="340" t="s">
        <v>304</v>
      </c>
      <c r="B26" s="341">
        <v>1</v>
      </c>
      <c r="C26" s="425" t="s">
        <v>150</v>
      </c>
      <c r="D26" s="426" t="s">
        <v>175</v>
      </c>
      <c r="E26" s="433" t="s">
        <v>418</v>
      </c>
      <c r="F26" s="431" t="s">
        <v>160</v>
      </c>
      <c r="G26" s="222" t="s">
        <v>147</v>
      </c>
      <c r="H26" s="229" t="s">
        <v>428</v>
      </c>
    </row>
    <row r="27" spans="1:8">
      <c r="A27" s="340" t="s">
        <v>248</v>
      </c>
      <c r="B27" s="341">
        <v>1</v>
      </c>
      <c r="C27" s="425" t="s">
        <v>425</v>
      </c>
      <c r="D27" s="426" t="s">
        <v>157</v>
      </c>
      <c r="E27" s="428" t="s">
        <v>151</v>
      </c>
      <c r="F27" s="431" t="s">
        <v>160</v>
      </c>
      <c r="G27" s="431" t="s">
        <v>159</v>
      </c>
      <c r="H27" s="229" t="s">
        <v>431</v>
      </c>
    </row>
    <row r="28" spans="1:8">
      <c r="A28" s="340" t="s">
        <v>303</v>
      </c>
      <c r="B28" s="341">
        <v>1</v>
      </c>
      <c r="C28" s="425" t="s">
        <v>196</v>
      </c>
      <c r="D28" s="426" t="s">
        <v>429</v>
      </c>
      <c r="E28" s="428" t="s">
        <v>151</v>
      </c>
      <c r="F28" s="228" t="s">
        <v>194</v>
      </c>
      <c r="G28" s="222" t="s">
        <v>147</v>
      </c>
      <c r="H28" s="229" t="s">
        <v>430</v>
      </c>
    </row>
    <row r="29" spans="1:8">
      <c r="A29" s="340" t="s">
        <v>302</v>
      </c>
      <c r="B29" s="341">
        <v>1</v>
      </c>
      <c r="C29" s="425" t="s">
        <v>165</v>
      </c>
      <c r="D29" s="426" t="s">
        <v>175</v>
      </c>
      <c r="E29" s="428" t="s">
        <v>151</v>
      </c>
      <c r="F29" s="431" t="s">
        <v>156</v>
      </c>
      <c r="G29" s="222" t="s">
        <v>432</v>
      </c>
      <c r="H29" s="229" t="s">
        <v>433</v>
      </c>
    </row>
    <row r="30" spans="1:8">
      <c r="A30" s="340" t="s">
        <v>239</v>
      </c>
      <c r="B30" s="341">
        <v>1</v>
      </c>
      <c r="C30" s="425" t="s">
        <v>204</v>
      </c>
      <c r="D30" s="426" t="s">
        <v>152</v>
      </c>
      <c r="E30" s="428" t="s">
        <v>434</v>
      </c>
      <c r="F30" s="431" t="s">
        <v>148</v>
      </c>
      <c r="G30" s="431" t="s">
        <v>153</v>
      </c>
      <c r="H30" s="229" t="s">
        <v>435</v>
      </c>
    </row>
    <row r="31" spans="1:8">
      <c r="A31" s="340" t="s">
        <v>238</v>
      </c>
      <c r="B31" s="341">
        <v>1</v>
      </c>
      <c r="C31" s="425" t="s">
        <v>204</v>
      </c>
      <c r="D31" s="426" t="s">
        <v>157</v>
      </c>
      <c r="E31" s="428" t="s">
        <v>151</v>
      </c>
      <c r="F31" s="228" t="s">
        <v>160</v>
      </c>
      <c r="G31" s="431" t="s">
        <v>153</v>
      </c>
      <c r="H31" s="229" t="s">
        <v>436</v>
      </c>
    </row>
    <row r="32" spans="1:8">
      <c r="A32" s="340" t="s">
        <v>241</v>
      </c>
      <c r="B32" s="341">
        <v>1</v>
      </c>
      <c r="C32" s="425" t="s">
        <v>204</v>
      </c>
      <c r="D32" s="227" t="s">
        <v>175</v>
      </c>
      <c r="E32" s="428" t="s">
        <v>437</v>
      </c>
      <c r="F32" s="431" t="s">
        <v>148</v>
      </c>
      <c r="G32" s="431" t="s">
        <v>147</v>
      </c>
      <c r="H32" s="229" t="s">
        <v>438</v>
      </c>
    </row>
    <row r="33" spans="1:9">
      <c r="A33" s="340" t="s">
        <v>301</v>
      </c>
      <c r="B33" s="341">
        <v>1</v>
      </c>
      <c r="C33" s="220" t="s">
        <v>204</v>
      </c>
      <c r="D33" s="426" t="s">
        <v>152</v>
      </c>
      <c r="E33" s="428" t="s">
        <v>151</v>
      </c>
      <c r="F33" s="429" t="s">
        <v>160</v>
      </c>
      <c r="G33" s="222" t="s">
        <v>164</v>
      </c>
      <c r="H33" s="229" t="s">
        <v>439</v>
      </c>
    </row>
    <row r="34" spans="1:9">
      <c r="A34" s="340" t="s">
        <v>300</v>
      </c>
      <c r="B34" s="341">
        <v>1</v>
      </c>
      <c r="C34" s="425" t="s">
        <v>201</v>
      </c>
      <c r="D34" s="227" t="s">
        <v>175</v>
      </c>
      <c r="E34" s="426" t="s">
        <v>418</v>
      </c>
      <c r="F34" s="429" t="s">
        <v>160</v>
      </c>
      <c r="G34" s="222" t="s">
        <v>197</v>
      </c>
      <c r="H34" s="229" t="s">
        <v>440</v>
      </c>
    </row>
    <row r="35" spans="1:9">
      <c r="A35" s="340" t="s">
        <v>299</v>
      </c>
      <c r="B35" s="341">
        <v>1</v>
      </c>
      <c r="C35" s="425" t="s">
        <v>154</v>
      </c>
      <c r="D35" s="426" t="s">
        <v>157</v>
      </c>
      <c r="E35" s="426" t="s">
        <v>151</v>
      </c>
      <c r="F35" s="431" t="s">
        <v>426</v>
      </c>
      <c r="G35" s="431" t="s">
        <v>153</v>
      </c>
      <c r="H35" s="229" t="s">
        <v>440</v>
      </c>
    </row>
    <row r="36" spans="1:9">
      <c r="A36" s="340" t="s">
        <v>298</v>
      </c>
      <c r="B36" s="341">
        <v>1</v>
      </c>
      <c r="C36" s="220" t="s">
        <v>150</v>
      </c>
      <c r="D36" s="426" t="s">
        <v>152</v>
      </c>
      <c r="E36" s="428" t="s">
        <v>434</v>
      </c>
      <c r="F36" s="228" t="s">
        <v>194</v>
      </c>
      <c r="G36" s="222" t="s">
        <v>155</v>
      </c>
      <c r="H36" s="229" t="s">
        <v>441</v>
      </c>
    </row>
    <row r="37" spans="1:9">
      <c r="A37" s="340" t="s">
        <v>297</v>
      </c>
      <c r="B37" s="341">
        <v>1</v>
      </c>
      <c r="C37" s="425" t="s">
        <v>165</v>
      </c>
      <c r="D37" s="227" t="s">
        <v>175</v>
      </c>
      <c r="E37" s="426" t="s">
        <v>151</v>
      </c>
      <c r="F37" s="228" t="s">
        <v>194</v>
      </c>
      <c r="G37" s="431" t="s">
        <v>153</v>
      </c>
      <c r="H37" s="229" t="s">
        <v>442</v>
      </c>
    </row>
    <row r="38" spans="1:9">
      <c r="A38" s="340" t="s">
        <v>249</v>
      </c>
      <c r="B38" s="341">
        <v>1</v>
      </c>
      <c r="C38" s="230" t="s">
        <v>201</v>
      </c>
      <c r="D38" s="227" t="s">
        <v>157</v>
      </c>
      <c r="E38" s="428" t="s">
        <v>151</v>
      </c>
      <c r="F38" s="431" t="s">
        <v>156</v>
      </c>
      <c r="G38" s="228" t="s">
        <v>155</v>
      </c>
      <c r="H38" s="229" t="s">
        <v>443</v>
      </c>
    </row>
    <row r="39" spans="1:9">
      <c r="A39" s="340" t="s">
        <v>296</v>
      </c>
      <c r="B39" s="341">
        <v>1</v>
      </c>
      <c r="C39" s="425" t="s">
        <v>165</v>
      </c>
      <c r="D39" s="426" t="s">
        <v>152</v>
      </c>
      <c r="E39" s="428" t="s">
        <v>151</v>
      </c>
      <c r="F39" s="431" t="s">
        <v>156</v>
      </c>
      <c r="G39" s="222" t="s">
        <v>159</v>
      </c>
      <c r="H39" s="229" t="s">
        <v>444</v>
      </c>
    </row>
    <row r="40" spans="1:9">
      <c r="A40" s="340" t="s">
        <v>295</v>
      </c>
      <c r="B40" s="341">
        <v>1</v>
      </c>
      <c r="C40" s="230" t="s">
        <v>154</v>
      </c>
      <c r="D40" s="227" t="s">
        <v>157</v>
      </c>
      <c r="E40" s="428" t="s">
        <v>151</v>
      </c>
      <c r="F40" s="431" t="s">
        <v>116</v>
      </c>
      <c r="G40" s="228" t="s">
        <v>155</v>
      </c>
      <c r="H40" s="229" t="s">
        <v>555</v>
      </c>
      <c r="I40" s="447"/>
    </row>
    <row r="41" spans="1:9">
      <c r="A41" s="340" t="s">
        <v>294</v>
      </c>
      <c r="B41" s="341">
        <v>1</v>
      </c>
      <c r="C41" s="230" t="s">
        <v>165</v>
      </c>
      <c r="D41" s="227" t="s">
        <v>175</v>
      </c>
      <c r="E41" s="343" t="s">
        <v>418</v>
      </c>
      <c r="F41" s="228" t="s">
        <v>554</v>
      </c>
      <c r="G41" s="228" t="s">
        <v>147</v>
      </c>
      <c r="H41" s="229" t="s">
        <v>555</v>
      </c>
      <c r="I41" s="447"/>
    </row>
    <row r="42" spans="1:9">
      <c r="A42" s="340" t="s">
        <v>293</v>
      </c>
      <c r="B42" s="341">
        <v>1</v>
      </c>
      <c r="C42" s="434" t="s">
        <v>150</v>
      </c>
      <c r="D42" s="227" t="s">
        <v>152</v>
      </c>
      <c r="E42" s="228" t="s">
        <v>151</v>
      </c>
      <c r="F42" s="222" t="s">
        <v>194</v>
      </c>
      <c r="G42" s="429" t="s">
        <v>155</v>
      </c>
      <c r="H42" s="229" t="s">
        <v>445</v>
      </c>
    </row>
    <row r="43" spans="1:9">
      <c r="A43" s="340" t="s">
        <v>292</v>
      </c>
      <c r="B43" s="341">
        <v>1</v>
      </c>
      <c r="C43" s="230" t="s">
        <v>154</v>
      </c>
      <c r="D43" s="426" t="s">
        <v>157</v>
      </c>
      <c r="E43" s="428" t="s">
        <v>151</v>
      </c>
      <c r="F43" s="222" t="s">
        <v>194</v>
      </c>
      <c r="G43" s="228" t="s">
        <v>159</v>
      </c>
      <c r="H43" s="229" t="s">
        <v>542</v>
      </c>
    </row>
    <row r="44" spans="1:9">
      <c r="A44" s="340" t="s">
        <v>240</v>
      </c>
      <c r="B44" s="341">
        <v>1</v>
      </c>
      <c r="C44" s="425" t="s">
        <v>150</v>
      </c>
      <c r="D44" s="227" t="s">
        <v>158</v>
      </c>
      <c r="E44" s="428" t="s">
        <v>151</v>
      </c>
      <c r="F44" s="431" t="s">
        <v>156</v>
      </c>
      <c r="G44" s="431" t="s">
        <v>432</v>
      </c>
      <c r="H44" s="229" t="s">
        <v>206</v>
      </c>
    </row>
    <row r="45" spans="1:9">
      <c r="A45" s="340" t="s">
        <v>243</v>
      </c>
      <c r="B45" s="341">
        <v>1</v>
      </c>
      <c r="C45" s="425" t="s">
        <v>154</v>
      </c>
      <c r="D45" s="426" t="s">
        <v>157</v>
      </c>
      <c r="E45" s="428" t="s">
        <v>151</v>
      </c>
      <c r="F45" s="228" t="s">
        <v>194</v>
      </c>
      <c r="G45" s="431" t="s">
        <v>155</v>
      </c>
      <c r="H45" s="229" t="s">
        <v>446</v>
      </c>
    </row>
    <row r="46" spans="1:9">
      <c r="A46" s="340" t="s">
        <v>291</v>
      </c>
      <c r="B46" s="341">
        <v>1</v>
      </c>
      <c r="C46" s="425" t="s">
        <v>204</v>
      </c>
      <c r="D46" s="426" t="s">
        <v>447</v>
      </c>
      <c r="E46" s="428" t="s">
        <v>151</v>
      </c>
      <c r="F46" s="431" t="s">
        <v>156</v>
      </c>
      <c r="G46" s="431" t="s">
        <v>153</v>
      </c>
      <c r="H46" s="229" t="s">
        <v>448</v>
      </c>
    </row>
    <row r="47" spans="1:9">
      <c r="A47" s="340" t="s">
        <v>290</v>
      </c>
      <c r="B47" s="341">
        <v>1</v>
      </c>
      <c r="C47" s="425" t="s">
        <v>150</v>
      </c>
      <c r="D47" s="426" t="s">
        <v>157</v>
      </c>
      <c r="E47" s="426" t="s">
        <v>151</v>
      </c>
      <c r="F47" s="431" t="s">
        <v>148</v>
      </c>
      <c r="G47" s="222" t="s">
        <v>155</v>
      </c>
      <c r="H47" s="229" t="s">
        <v>449</v>
      </c>
    </row>
    <row r="48" spans="1:9">
      <c r="A48" s="340" t="s">
        <v>289</v>
      </c>
      <c r="B48" s="341">
        <v>1</v>
      </c>
      <c r="C48" s="425" t="s">
        <v>150</v>
      </c>
      <c r="D48" s="426" t="s">
        <v>157</v>
      </c>
      <c r="E48" s="426" t="s">
        <v>151</v>
      </c>
      <c r="F48" s="431" t="s">
        <v>148</v>
      </c>
      <c r="G48" s="222" t="s">
        <v>155</v>
      </c>
      <c r="H48" s="229" t="s">
        <v>449</v>
      </c>
    </row>
    <row r="49" spans="1:9">
      <c r="A49" s="340" t="s">
        <v>288</v>
      </c>
      <c r="B49" s="341">
        <v>1</v>
      </c>
      <c r="C49" s="425" t="s">
        <v>150</v>
      </c>
      <c r="D49" s="426" t="s">
        <v>157</v>
      </c>
      <c r="E49" s="426" t="s">
        <v>151</v>
      </c>
      <c r="F49" s="431" t="s">
        <v>148</v>
      </c>
      <c r="G49" s="222" t="s">
        <v>155</v>
      </c>
      <c r="H49" s="229" t="s">
        <v>450</v>
      </c>
    </row>
    <row r="50" spans="1:9">
      <c r="A50" s="340" t="s">
        <v>287</v>
      </c>
      <c r="B50" s="341">
        <v>1</v>
      </c>
      <c r="C50" s="230" t="s">
        <v>196</v>
      </c>
      <c r="D50" s="426" t="s">
        <v>175</v>
      </c>
      <c r="E50" s="426" t="s">
        <v>151</v>
      </c>
      <c r="F50" s="431" t="s">
        <v>148</v>
      </c>
      <c r="G50" s="228" t="s">
        <v>462</v>
      </c>
      <c r="H50" s="229" t="s">
        <v>565</v>
      </c>
      <c r="I50" s="447"/>
    </row>
    <row r="51" spans="1:9">
      <c r="A51" s="340" t="s">
        <v>403</v>
      </c>
      <c r="B51" s="341">
        <v>1</v>
      </c>
      <c r="C51" s="425" t="s">
        <v>165</v>
      </c>
      <c r="D51" s="227" t="s">
        <v>149</v>
      </c>
      <c r="E51" s="428" t="s">
        <v>151</v>
      </c>
      <c r="F51" s="431" t="s">
        <v>156</v>
      </c>
      <c r="G51" s="431" t="s">
        <v>153</v>
      </c>
      <c r="H51" s="229" t="s">
        <v>451</v>
      </c>
    </row>
    <row r="52" spans="1:9">
      <c r="A52" s="340" t="s">
        <v>286</v>
      </c>
      <c r="B52" s="341">
        <v>1</v>
      </c>
      <c r="C52" s="230" t="s">
        <v>204</v>
      </c>
      <c r="D52" s="426" t="s">
        <v>157</v>
      </c>
      <c r="E52" s="426" t="s">
        <v>151</v>
      </c>
      <c r="F52" s="228" t="s">
        <v>194</v>
      </c>
      <c r="G52" s="228" t="s">
        <v>164</v>
      </c>
      <c r="H52" s="229" t="s">
        <v>543</v>
      </c>
    </row>
    <row r="53" spans="1:9">
      <c r="A53" s="340" t="s">
        <v>285</v>
      </c>
      <c r="B53" s="341">
        <v>1</v>
      </c>
      <c r="C53" s="425" t="s">
        <v>154</v>
      </c>
      <c r="D53" s="426" t="s">
        <v>158</v>
      </c>
      <c r="E53" s="428" t="s">
        <v>151</v>
      </c>
      <c r="F53" s="431" t="s">
        <v>148</v>
      </c>
      <c r="G53" s="222" t="s">
        <v>155</v>
      </c>
      <c r="H53" s="229" t="s">
        <v>452</v>
      </c>
    </row>
    <row r="54" spans="1:9">
      <c r="A54" s="340" t="s">
        <v>284</v>
      </c>
      <c r="B54" s="341">
        <v>1</v>
      </c>
      <c r="C54" s="230" t="s">
        <v>150</v>
      </c>
      <c r="D54" s="227" t="s">
        <v>152</v>
      </c>
      <c r="E54" s="426" t="s">
        <v>151</v>
      </c>
      <c r="F54" s="431" t="s">
        <v>148</v>
      </c>
      <c r="G54" s="228" t="s">
        <v>147</v>
      </c>
      <c r="H54" s="229" t="s">
        <v>556</v>
      </c>
      <c r="I54" s="447"/>
    </row>
    <row r="55" spans="1:9">
      <c r="A55" s="340" t="s">
        <v>283</v>
      </c>
      <c r="B55" s="341">
        <v>1</v>
      </c>
      <c r="C55" s="435" t="s">
        <v>165</v>
      </c>
      <c r="D55" s="436" t="s">
        <v>453</v>
      </c>
      <c r="E55" s="437" t="s">
        <v>151</v>
      </c>
      <c r="F55" s="452" t="s">
        <v>156</v>
      </c>
      <c r="G55" s="439" t="s">
        <v>159</v>
      </c>
      <c r="H55" s="229" t="s">
        <v>454</v>
      </c>
    </row>
    <row r="56" spans="1:9">
      <c r="A56" s="340" t="s">
        <v>282</v>
      </c>
      <c r="B56" s="341">
        <v>1</v>
      </c>
      <c r="C56" s="425" t="s">
        <v>196</v>
      </c>
      <c r="D56" s="426" t="s">
        <v>157</v>
      </c>
      <c r="E56" s="440" t="s">
        <v>151</v>
      </c>
      <c r="F56" s="431" t="s">
        <v>148</v>
      </c>
      <c r="G56" s="431" t="s">
        <v>155</v>
      </c>
      <c r="H56" s="229" t="s">
        <v>455</v>
      </c>
    </row>
    <row r="57" spans="1:9">
      <c r="A57" s="340" t="s">
        <v>281</v>
      </c>
      <c r="B57" s="341">
        <v>1</v>
      </c>
      <c r="C57" s="425" t="s">
        <v>204</v>
      </c>
      <c r="D57" s="426" t="s">
        <v>157</v>
      </c>
      <c r="E57" s="440" t="s">
        <v>151</v>
      </c>
      <c r="F57" s="431" t="s">
        <v>148</v>
      </c>
      <c r="G57" s="431" t="s">
        <v>155</v>
      </c>
      <c r="H57" s="229" t="s">
        <v>456</v>
      </c>
    </row>
    <row r="58" spans="1:9">
      <c r="A58" s="340" t="s">
        <v>572</v>
      </c>
      <c r="B58" s="341">
        <v>1</v>
      </c>
      <c r="C58" s="425" t="s">
        <v>165</v>
      </c>
      <c r="D58" s="426" t="s">
        <v>157</v>
      </c>
      <c r="E58" s="428" t="s">
        <v>151</v>
      </c>
      <c r="F58" s="427" t="s">
        <v>160</v>
      </c>
      <c r="G58" s="431" t="s">
        <v>153</v>
      </c>
      <c r="H58" s="432" t="s">
        <v>573</v>
      </c>
    </row>
    <row r="59" spans="1:9">
      <c r="A59" s="340" t="s">
        <v>280</v>
      </c>
      <c r="B59" s="341">
        <v>1</v>
      </c>
      <c r="C59" s="425" t="s">
        <v>204</v>
      </c>
      <c r="D59" s="441" t="s">
        <v>157</v>
      </c>
      <c r="E59" s="429" t="s">
        <v>151</v>
      </c>
      <c r="F59" s="222" t="s">
        <v>156</v>
      </c>
      <c r="G59" s="429" t="s">
        <v>147</v>
      </c>
      <c r="H59" s="229" t="s">
        <v>457</v>
      </c>
    </row>
    <row r="60" spans="1:9">
      <c r="A60" s="340" t="s">
        <v>242</v>
      </c>
      <c r="B60" s="341">
        <v>1</v>
      </c>
      <c r="C60" s="425" t="s">
        <v>196</v>
      </c>
      <c r="D60" s="426" t="s">
        <v>149</v>
      </c>
      <c r="E60" s="429" t="s">
        <v>151</v>
      </c>
      <c r="F60" s="228" t="s">
        <v>194</v>
      </c>
      <c r="G60" s="431" t="s">
        <v>153</v>
      </c>
      <c r="H60" s="229" t="s">
        <v>458</v>
      </c>
    </row>
    <row r="61" spans="1:9">
      <c r="A61" s="340" t="s">
        <v>279</v>
      </c>
      <c r="B61" s="341">
        <v>1</v>
      </c>
      <c r="C61" s="230" t="s">
        <v>204</v>
      </c>
      <c r="D61" s="428" t="s">
        <v>175</v>
      </c>
      <c r="E61" s="429" t="s">
        <v>151</v>
      </c>
      <c r="F61" s="431" t="s">
        <v>148</v>
      </c>
      <c r="G61" s="228" t="s">
        <v>155</v>
      </c>
      <c r="H61" s="229" t="s">
        <v>544</v>
      </c>
    </row>
    <row r="62" spans="1:9">
      <c r="A62" s="340" t="s">
        <v>278</v>
      </c>
      <c r="B62" s="341">
        <v>1</v>
      </c>
      <c r="C62" s="230" t="s">
        <v>204</v>
      </c>
      <c r="D62" s="426" t="s">
        <v>149</v>
      </c>
      <c r="E62" s="429" t="s">
        <v>151</v>
      </c>
      <c r="F62" s="228" t="s">
        <v>194</v>
      </c>
      <c r="G62" s="228" t="s">
        <v>164</v>
      </c>
      <c r="H62" s="229" t="s">
        <v>545</v>
      </c>
    </row>
    <row r="63" spans="1:9">
      <c r="A63" s="340" t="s">
        <v>277</v>
      </c>
      <c r="B63" s="341">
        <v>1</v>
      </c>
      <c r="C63" s="230" t="s">
        <v>201</v>
      </c>
      <c r="D63" s="441" t="s">
        <v>157</v>
      </c>
      <c r="E63" s="429" t="s">
        <v>418</v>
      </c>
      <c r="F63" s="228" t="s">
        <v>160</v>
      </c>
      <c r="G63" s="228" t="s">
        <v>197</v>
      </c>
      <c r="H63" s="229" t="s">
        <v>546</v>
      </c>
    </row>
    <row r="64" spans="1:9">
      <c r="A64" s="340" t="s">
        <v>276</v>
      </c>
      <c r="B64" s="341">
        <v>1</v>
      </c>
      <c r="C64" s="230" t="s">
        <v>154</v>
      </c>
      <c r="D64" s="441" t="s">
        <v>157</v>
      </c>
      <c r="E64" s="429" t="s">
        <v>151</v>
      </c>
      <c r="F64" s="431" t="s">
        <v>148</v>
      </c>
      <c r="G64" s="228" t="s">
        <v>155</v>
      </c>
      <c r="H64" s="229" t="s">
        <v>547</v>
      </c>
    </row>
    <row r="65" spans="1:9">
      <c r="A65" s="340" t="s">
        <v>275</v>
      </c>
      <c r="B65" s="341">
        <v>1</v>
      </c>
      <c r="C65" s="425" t="s">
        <v>204</v>
      </c>
      <c r="D65" s="441" t="s">
        <v>157</v>
      </c>
      <c r="E65" s="429" t="s">
        <v>151</v>
      </c>
      <c r="F65" s="222" t="s">
        <v>160</v>
      </c>
      <c r="G65" s="429" t="s">
        <v>147</v>
      </c>
      <c r="H65" s="229" t="s">
        <v>459</v>
      </c>
    </row>
    <row r="66" spans="1:9">
      <c r="A66" s="340" t="s">
        <v>274</v>
      </c>
      <c r="B66" s="341">
        <v>1</v>
      </c>
      <c r="C66" s="230" t="s">
        <v>178</v>
      </c>
      <c r="D66" s="426" t="s">
        <v>152</v>
      </c>
      <c r="E66" s="429" t="s">
        <v>151</v>
      </c>
      <c r="F66" s="228" t="s">
        <v>156</v>
      </c>
      <c r="G66" s="429" t="s">
        <v>147</v>
      </c>
      <c r="H66" s="229" t="s">
        <v>548</v>
      </c>
    </row>
    <row r="67" spans="1:9">
      <c r="A67" s="340" t="s">
        <v>273</v>
      </c>
      <c r="B67" s="341">
        <v>1</v>
      </c>
      <c r="C67" s="425" t="s">
        <v>201</v>
      </c>
      <c r="D67" s="426" t="s">
        <v>158</v>
      </c>
      <c r="E67" s="429" t="s">
        <v>151</v>
      </c>
      <c r="F67" s="228" t="s">
        <v>194</v>
      </c>
      <c r="G67" s="429" t="s">
        <v>147</v>
      </c>
      <c r="H67" s="229" t="s">
        <v>460</v>
      </c>
    </row>
    <row r="68" spans="1:9">
      <c r="A68" s="340" t="s">
        <v>272</v>
      </c>
      <c r="B68" s="341">
        <v>1</v>
      </c>
      <c r="C68" s="230" t="s">
        <v>154</v>
      </c>
      <c r="D68" s="426" t="s">
        <v>152</v>
      </c>
      <c r="E68" s="429" t="s">
        <v>151</v>
      </c>
      <c r="F68" s="431" t="s">
        <v>148</v>
      </c>
      <c r="G68" s="429" t="s">
        <v>147</v>
      </c>
      <c r="H68" s="229" t="s">
        <v>460</v>
      </c>
    </row>
    <row r="69" spans="1:9">
      <c r="A69" s="340" t="s">
        <v>271</v>
      </c>
      <c r="B69" s="341">
        <v>1</v>
      </c>
      <c r="C69" s="230" t="s">
        <v>201</v>
      </c>
      <c r="D69" s="426" t="s">
        <v>157</v>
      </c>
      <c r="E69" s="440" t="s">
        <v>151</v>
      </c>
      <c r="F69" s="228" t="s">
        <v>160</v>
      </c>
      <c r="G69" s="228" t="s">
        <v>557</v>
      </c>
      <c r="H69" s="229" t="s">
        <v>558</v>
      </c>
      <c r="I69" s="447"/>
    </row>
    <row r="70" spans="1:9">
      <c r="A70" s="340" t="s">
        <v>270</v>
      </c>
      <c r="B70" s="341">
        <v>1</v>
      </c>
      <c r="C70" s="220" t="s">
        <v>201</v>
      </c>
      <c r="D70" s="227" t="s">
        <v>461</v>
      </c>
      <c r="E70" s="428" t="s">
        <v>151</v>
      </c>
      <c r="F70" s="429" t="s">
        <v>160</v>
      </c>
      <c r="G70" s="222" t="s">
        <v>462</v>
      </c>
      <c r="H70" s="229" t="s">
        <v>463</v>
      </c>
    </row>
    <row r="71" spans="1:9">
      <c r="A71" s="340" t="s">
        <v>269</v>
      </c>
      <c r="B71" s="341">
        <v>1</v>
      </c>
      <c r="C71" s="425" t="s">
        <v>196</v>
      </c>
      <c r="D71" s="426" t="s">
        <v>157</v>
      </c>
      <c r="E71" s="440" t="s">
        <v>151</v>
      </c>
      <c r="F71" s="228" t="s">
        <v>148</v>
      </c>
      <c r="G71" s="431" t="s">
        <v>155</v>
      </c>
      <c r="H71" s="229" t="s">
        <v>464</v>
      </c>
    </row>
    <row r="72" spans="1:9">
      <c r="A72" s="340" t="s">
        <v>415</v>
      </c>
      <c r="B72" s="341">
        <v>2</v>
      </c>
      <c r="C72" s="230" t="s">
        <v>165</v>
      </c>
      <c r="D72" s="426" t="s">
        <v>152</v>
      </c>
      <c r="E72" s="440" t="s">
        <v>151</v>
      </c>
      <c r="F72" s="228" t="s">
        <v>148</v>
      </c>
      <c r="G72" s="228" t="s">
        <v>155</v>
      </c>
      <c r="H72" s="229" t="s">
        <v>559</v>
      </c>
      <c r="I72" s="447"/>
    </row>
    <row r="73" spans="1:9">
      <c r="A73" s="340" t="s">
        <v>336</v>
      </c>
      <c r="B73" s="341">
        <v>2</v>
      </c>
      <c r="C73" s="230" t="s">
        <v>204</v>
      </c>
      <c r="D73" s="426" t="s">
        <v>453</v>
      </c>
      <c r="E73" s="428" t="s">
        <v>151</v>
      </c>
      <c r="F73" s="228" t="s">
        <v>156</v>
      </c>
      <c r="G73" s="228" t="s">
        <v>153</v>
      </c>
      <c r="H73" s="229" t="s">
        <v>465</v>
      </c>
    </row>
    <row r="74" spans="1:9">
      <c r="A74" s="340" t="s">
        <v>308</v>
      </c>
      <c r="B74" s="341">
        <v>2</v>
      </c>
      <c r="C74" s="220" t="s">
        <v>150</v>
      </c>
      <c r="D74" s="227" t="s">
        <v>175</v>
      </c>
      <c r="E74" s="428" t="s">
        <v>418</v>
      </c>
      <c r="F74" s="429" t="s">
        <v>156</v>
      </c>
      <c r="G74" s="222" t="s">
        <v>197</v>
      </c>
      <c r="H74" s="229" t="s">
        <v>492</v>
      </c>
    </row>
    <row r="75" spans="1:9">
      <c r="A75" s="340" t="s">
        <v>337</v>
      </c>
      <c r="B75" s="341">
        <v>2</v>
      </c>
      <c r="C75" s="425" t="s">
        <v>178</v>
      </c>
      <c r="D75" s="426" t="s">
        <v>175</v>
      </c>
      <c r="E75" s="428" t="s">
        <v>151</v>
      </c>
      <c r="F75" s="429" t="s">
        <v>194</v>
      </c>
      <c r="G75" s="431" t="s">
        <v>184</v>
      </c>
      <c r="H75" s="229" t="s">
        <v>466</v>
      </c>
    </row>
    <row r="76" spans="1:9">
      <c r="A76" s="340" t="s">
        <v>338</v>
      </c>
      <c r="B76" s="341">
        <v>2</v>
      </c>
      <c r="C76" s="425" t="s">
        <v>425</v>
      </c>
      <c r="D76" s="426" t="s">
        <v>175</v>
      </c>
      <c r="E76" s="428" t="s">
        <v>151</v>
      </c>
      <c r="F76" s="228" t="s">
        <v>156</v>
      </c>
      <c r="G76" s="431" t="s">
        <v>153</v>
      </c>
      <c r="H76" s="229" t="s">
        <v>466</v>
      </c>
    </row>
    <row r="77" spans="1:9">
      <c r="A77" s="340" t="s">
        <v>339</v>
      </c>
      <c r="B77" s="341">
        <v>2</v>
      </c>
      <c r="C77" s="425" t="s">
        <v>204</v>
      </c>
      <c r="D77" s="227" t="s">
        <v>149</v>
      </c>
      <c r="E77" s="428" t="s">
        <v>151</v>
      </c>
      <c r="F77" s="431" t="s">
        <v>156</v>
      </c>
      <c r="G77" s="431" t="s">
        <v>153</v>
      </c>
      <c r="H77" s="229" t="s">
        <v>467</v>
      </c>
    </row>
    <row r="78" spans="1:9">
      <c r="A78" s="340" t="s">
        <v>340</v>
      </c>
      <c r="B78" s="341">
        <v>2</v>
      </c>
      <c r="C78" s="425" t="s">
        <v>154</v>
      </c>
      <c r="D78" s="227" t="s">
        <v>173</v>
      </c>
      <c r="E78" s="428" t="s">
        <v>151</v>
      </c>
      <c r="F78" s="431" t="s">
        <v>156</v>
      </c>
      <c r="G78" s="431" t="s">
        <v>159</v>
      </c>
      <c r="H78" s="229" t="s">
        <v>468</v>
      </c>
    </row>
    <row r="79" spans="1:9">
      <c r="A79" s="340" t="s">
        <v>341</v>
      </c>
      <c r="B79" s="341">
        <v>2</v>
      </c>
      <c r="C79" s="425" t="s">
        <v>196</v>
      </c>
      <c r="D79" s="227" t="s">
        <v>152</v>
      </c>
      <c r="E79" s="428" t="s">
        <v>151</v>
      </c>
      <c r="F79" s="228" t="s">
        <v>194</v>
      </c>
      <c r="G79" s="431" t="s">
        <v>197</v>
      </c>
      <c r="H79" s="229" t="s">
        <v>469</v>
      </c>
    </row>
    <row r="80" spans="1:9">
      <c r="A80" s="340" t="s">
        <v>342</v>
      </c>
      <c r="B80" s="341">
        <v>2</v>
      </c>
      <c r="C80" s="425" t="s">
        <v>201</v>
      </c>
      <c r="D80" s="426" t="s">
        <v>447</v>
      </c>
      <c r="E80" s="428" t="s">
        <v>151</v>
      </c>
      <c r="F80" s="228" t="s">
        <v>181</v>
      </c>
      <c r="G80" s="431" t="s">
        <v>153</v>
      </c>
      <c r="H80" s="229" t="s">
        <v>470</v>
      </c>
    </row>
    <row r="81" spans="1:8">
      <c r="A81" s="340" t="s">
        <v>343</v>
      </c>
      <c r="B81" s="341">
        <v>2</v>
      </c>
      <c r="C81" s="425" t="s">
        <v>204</v>
      </c>
      <c r="D81" s="426" t="s">
        <v>149</v>
      </c>
      <c r="E81" s="428" t="s">
        <v>151</v>
      </c>
      <c r="F81" s="228" t="s">
        <v>156</v>
      </c>
      <c r="G81" s="431" t="s">
        <v>153</v>
      </c>
      <c r="H81" s="229" t="s">
        <v>471</v>
      </c>
    </row>
    <row r="82" spans="1:8">
      <c r="A82" s="340" t="s">
        <v>344</v>
      </c>
      <c r="B82" s="341">
        <v>2</v>
      </c>
      <c r="C82" s="425" t="s">
        <v>204</v>
      </c>
      <c r="D82" s="426" t="s">
        <v>453</v>
      </c>
      <c r="E82" s="428" t="s">
        <v>151</v>
      </c>
      <c r="F82" s="431" t="s">
        <v>156</v>
      </c>
      <c r="G82" s="431" t="s">
        <v>432</v>
      </c>
      <c r="H82" s="229" t="s">
        <v>472</v>
      </c>
    </row>
    <row r="83" spans="1:8">
      <c r="A83" s="340" t="s">
        <v>346</v>
      </c>
      <c r="B83" s="341">
        <v>2</v>
      </c>
      <c r="C83" s="425" t="s">
        <v>154</v>
      </c>
      <c r="D83" s="426" t="s">
        <v>149</v>
      </c>
      <c r="E83" s="428" t="s">
        <v>151</v>
      </c>
      <c r="F83" s="431" t="s">
        <v>194</v>
      </c>
      <c r="G83" s="431" t="s">
        <v>147</v>
      </c>
      <c r="H83" s="229" t="s">
        <v>214</v>
      </c>
    </row>
    <row r="84" spans="1:8">
      <c r="A84" s="340" t="s">
        <v>347</v>
      </c>
      <c r="B84" s="341">
        <v>2</v>
      </c>
      <c r="C84" s="425" t="s">
        <v>204</v>
      </c>
      <c r="D84" s="426" t="s">
        <v>447</v>
      </c>
      <c r="E84" s="428" t="s">
        <v>151</v>
      </c>
      <c r="F84" s="228" t="s">
        <v>156</v>
      </c>
      <c r="G84" s="431" t="s">
        <v>153</v>
      </c>
      <c r="H84" s="229" t="s">
        <v>477</v>
      </c>
    </row>
    <row r="85" spans="1:8">
      <c r="A85" s="340" t="s">
        <v>348</v>
      </c>
      <c r="B85" s="341">
        <v>2</v>
      </c>
      <c r="C85" s="425" t="s">
        <v>178</v>
      </c>
      <c r="D85" s="426" t="s">
        <v>152</v>
      </c>
      <c r="E85" s="426" t="s">
        <v>151</v>
      </c>
      <c r="F85" s="431" t="s">
        <v>156</v>
      </c>
      <c r="G85" s="431" t="s">
        <v>478</v>
      </c>
      <c r="H85" s="229" t="s">
        <v>479</v>
      </c>
    </row>
    <row r="86" spans="1:8">
      <c r="A86" s="340" t="s">
        <v>416</v>
      </c>
      <c r="B86" s="341">
        <v>2</v>
      </c>
      <c r="C86" s="230" t="s">
        <v>150</v>
      </c>
      <c r="D86" s="227" t="s">
        <v>152</v>
      </c>
      <c r="E86" s="428" t="s">
        <v>151</v>
      </c>
      <c r="F86" s="228" t="s">
        <v>194</v>
      </c>
      <c r="G86" s="228" t="s">
        <v>147</v>
      </c>
      <c r="H86" s="229" t="s">
        <v>476</v>
      </c>
    </row>
    <row r="87" spans="1:8">
      <c r="A87" s="340" t="s">
        <v>349</v>
      </c>
      <c r="B87" s="341">
        <v>2</v>
      </c>
      <c r="C87" s="425" t="s">
        <v>154</v>
      </c>
      <c r="D87" s="442" t="s">
        <v>157</v>
      </c>
      <c r="E87" s="437" t="s">
        <v>151</v>
      </c>
      <c r="F87" s="431" t="s">
        <v>181</v>
      </c>
      <c r="G87" s="431" t="s">
        <v>197</v>
      </c>
      <c r="H87" s="229" t="s">
        <v>480</v>
      </c>
    </row>
    <row r="88" spans="1:8">
      <c r="A88" s="340" t="s">
        <v>350</v>
      </c>
      <c r="B88" s="341">
        <v>2</v>
      </c>
      <c r="C88" s="425" t="s">
        <v>425</v>
      </c>
      <c r="D88" s="227" t="s">
        <v>152</v>
      </c>
      <c r="E88" s="428" t="s">
        <v>151</v>
      </c>
      <c r="F88" s="228" t="s">
        <v>194</v>
      </c>
      <c r="G88" s="431" t="s">
        <v>462</v>
      </c>
      <c r="H88" s="229" t="s">
        <v>482</v>
      </c>
    </row>
    <row r="89" spans="1:8">
      <c r="A89" s="340" t="s">
        <v>351</v>
      </c>
      <c r="B89" s="341">
        <v>2</v>
      </c>
      <c r="C89" s="425" t="s">
        <v>425</v>
      </c>
      <c r="D89" s="426" t="s">
        <v>447</v>
      </c>
      <c r="E89" s="428" t="s">
        <v>151</v>
      </c>
      <c r="F89" s="431" t="s">
        <v>156</v>
      </c>
      <c r="G89" s="431" t="s">
        <v>159</v>
      </c>
      <c r="H89" s="229" t="s">
        <v>483</v>
      </c>
    </row>
    <row r="90" spans="1:8">
      <c r="A90" s="340" t="s">
        <v>352</v>
      </c>
      <c r="B90" s="341">
        <v>2</v>
      </c>
      <c r="C90" s="425" t="s">
        <v>204</v>
      </c>
      <c r="D90" s="227" t="s">
        <v>175</v>
      </c>
      <c r="E90" s="428" t="s">
        <v>151</v>
      </c>
      <c r="F90" s="228" t="s">
        <v>194</v>
      </c>
      <c r="G90" s="431" t="s">
        <v>155</v>
      </c>
      <c r="H90" s="229" t="s">
        <v>484</v>
      </c>
    </row>
    <row r="91" spans="1:8">
      <c r="A91" s="340" t="s">
        <v>236</v>
      </c>
      <c r="B91" s="341">
        <v>2</v>
      </c>
      <c r="C91" s="425" t="s">
        <v>204</v>
      </c>
      <c r="D91" s="227" t="s">
        <v>158</v>
      </c>
      <c r="E91" s="428" t="s">
        <v>151</v>
      </c>
      <c r="F91" s="431" t="s">
        <v>148</v>
      </c>
      <c r="G91" s="431" t="s">
        <v>153</v>
      </c>
      <c r="H91" s="229" t="s">
        <v>215</v>
      </c>
    </row>
    <row r="92" spans="1:8">
      <c r="A92" s="340" t="s">
        <v>353</v>
      </c>
      <c r="B92" s="341">
        <v>2</v>
      </c>
      <c r="C92" s="425" t="s">
        <v>150</v>
      </c>
      <c r="D92" s="426" t="s">
        <v>485</v>
      </c>
      <c r="E92" s="428" t="s">
        <v>151</v>
      </c>
      <c r="F92" s="228" t="s">
        <v>426</v>
      </c>
      <c r="G92" s="431" t="s">
        <v>462</v>
      </c>
      <c r="H92" s="229" t="s">
        <v>208</v>
      </c>
    </row>
    <row r="93" spans="1:8">
      <c r="A93" s="340" t="s">
        <v>354</v>
      </c>
      <c r="B93" s="341">
        <v>2</v>
      </c>
      <c r="C93" s="425" t="s">
        <v>425</v>
      </c>
      <c r="D93" s="227" t="s">
        <v>158</v>
      </c>
      <c r="E93" s="428" t="s">
        <v>151</v>
      </c>
      <c r="F93" s="228" t="s">
        <v>426</v>
      </c>
      <c r="G93" s="431" t="s">
        <v>486</v>
      </c>
      <c r="H93" s="229" t="s">
        <v>487</v>
      </c>
    </row>
    <row r="94" spans="1:8">
      <c r="A94" s="340" t="s">
        <v>355</v>
      </c>
      <c r="B94" s="341">
        <v>2</v>
      </c>
      <c r="C94" s="425" t="s">
        <v>425</v>
      </c>
      <c r="D94" s="426" t="s">
        <v>157</v>
      </c>
      <c r="E94" s="428" t="s">
        <v>151</v>
      </c>
      <c r="F94" s="228" t="s">
        <v>160</v>
      </c>
      <c r="G94" s="431" t="s">
        <v>153</v>
      </c>
      <c r="H94" s="229" t="s">
        <v>487</v>
      </c>
    </row>
    <row r="95" spans="1:8">
      <c r="A95" s="340" t="s">
        <v>356</v>
      </c>
      <c r="B95" s="341">
        <v>2</v>
      </c>
      <c r="C95" s="230" t="s">
        <v>204</v>
      </c>
      <c r="D95" s="227" t="s">
        <v>149</v>
      </c>
      <c r="E95" s="428" t="s">
        <v>151</v>
      </c>
      <c r="F95" s="228" t="s">
        <v>156</v>
      </c>
      <c r="G95" s="228" t="s">
        <v>153</v>
      </c>
      <c r="H95" s="229" t="s">
        <v>488</v>
      </c>
    </row>
    <row r="96" spans="1:8">
      <c r="A96" s="340" t="s">
        <v>357</v>
      </c>
      <c r="B96" s="341">
        <v>2</v>
      </c>
      <c r="C96" s="425" t="s">
        <v>204</v>
      </c>
      <c r="D96" s="426" t="s">
        <v>453</v>
      </c>
      <c r="E96" s="426" t="s">
        <v>151</v>
      </c>
      <c r="F96" s="431" t="s">
        <v>156</v>
      </c>
      <c r="G96" s="431" t="s">
        <v>490</v>
      </c>
      <c r="H96" s="229" t="s">
        <v>472</v>
      </c>
    </row>
    <row r="97" spans="1:9">
      <c r="A97" s="340" t="s">
        <v>562</v>
      </c>
      <c r="B97" s="341">
        <v>2</v>
      </c>
      <c r="C97" s="425" t="s">
        <v>204</v>
      </c>
      <c r="D97" s="426" t="s">
        <v>175</v>
      </c>
      <c r="E97" s="426" t="s">
        <v>563</v>
      </c>
      <c r="F97" s="431" t="s">
        <v>160</v>
      </c>
      <c r="G97" s="431" t="s">
        <v>155</v>
      </c>
      <c r="H97" s="229" t="s">
        <v>564</v>
      </c>
    </row>
    <row r="98" spans="1:9">
      <c r="A98" s="340" t="s">
        <v>408</v>
      </c>
      <c r="B98" s="341">
        <v>2</v>
      </c>
      <c r="C98" s="425" t="s">
        <v>150</v>
      </c>
      <c r="D98" s="426" t="s">
        <v>175</v>
      </c>
      <c r="E98" s="426" t="s">
        <v>151</v>
      </c>
      <c r="F98" s="431" t="s">
        <v>156</v>
      </c>
      <c r="G98" s="431" t="s">
        <v>155</v>
      </c>
      <c r="H98" s="229" t="s">
        <v>561</v>
      </c>
      <c r="I98" s="447"/>
    </row>
    <row r="99" spans="1:9">
      <c r="A99" s="340" t="s">
        <v>409</v>
      </c>
      <c r="B99" s="341">
        <v>2</v>
      </c>
      <c r="C99" s="425" t="s">
        <v>165</v>
      </c>
      <c r="D99" s="426" t="s">
        <v>453</v>
      </c>
      <c r="E99" s="426" t="s">
        <v>151</v>
      </c>
      <c r="F99" s="431" t="s">
        <v>156</v>
      </c>
      <c r="G99" s="431" t="s">
        <v>159</v>
      </c>
      <c r="H99" s="229" t="s">
        <v>494</v>
      </c>
    </row>
    <row r="100" spans="1:9">
      <c r="A100" s="340" t="s">
        <v>358</v>
      </c>
      <c r="B100" s="341">
        <v>2</v>
      </c>
      <c r="C100" s="425" t="s">
        <v>154</v>
      </c>
      <c r="D100" s="426" t="s">
        <v>149</v>
      </c>
      <c r="E100" s="426" t="s">
        <v>151</v>
      </c>
      <c r="F100" s="431" t="s">
        <v>148</v>
      </c>
      <c r="G100" s="431" t="s">
        <v>155</v>
      </c>
      <c r="H100" s="229" t="s">
        <v>493</v>
      </c>
    </row>
    <row r="101" spans="1:9">
      <c r="A101" s="340" t="s">
        <v>359</v>
      </c>
      <c r="B101" s="341">
        <v>2</v>
      </c>
      <c r="C101" s="425" t="s">
        <v>204</v>
      </c>
      <c r="D101" s="426" t="s">
        <v>152</v>
      </c>
      <c r="E101" s="426" t="s">
        <v>151</v>
      </c>
      <c r="F101" s="431" t="s">
        <v>156</v>
      </c>
      <c r="G101" s="431" t="s">
        <v>159</v>
      </c>
      <c r="H101" s="229" t="s">
        <v>495</v>
      </c>
    </row>
    <row r="102" spans="1:9">
      <c r="A102" s="340" t="s">
        <v>237</v>
      </c>
      <c r="B102" s="345">
        <v>2</v>
      </c>
      <c r="C102" s="230" t="s">
        <v>154</v>
      </c>
      <c r="D102" s="227" t="s">
        <v>157</v>
      </c>
      <c r="E102" s="346" t="s">
        <v>151</v>
      </c>
      <c r="F102" s="228" t="s">
        <v>148</v>
      </c>
      <c r="G102" s="228" t="s">
        <v>155</v>
      </c>
      <c r="H102" s="229" t="s">
        <v>491</v>
      </c>
    </row>
    <row r="103" spans="1:9" ht="17.25" thickBot="1">
      <c r="A103" s="347" t="s">
        <v>417</v>
      </c>
      <c r="B103" s="443">
        <v>2</v>
      </c>
      <c r="C103" s="444" t="s">
        <v>201</v>
      </c>
      <c r="D103" s="445" t="s">
        <v>152</v>
      </c>
      <c r="E103" s="233" t="s">
        <v>151</v>
      </c>
      <c r="F103" s="446" t="s">
        <v>194</v>
      </c>
      <c r="G103" s="446" t="s">
        <v>159</v>
      </c>
      <c r="H103" s="350" t="s">
        <v>481</v>
      </c>
    </row>
    <row r="104" spans="1:9" ht="17.25" thickTop="1"/>
    <row r="105" spans="1:9">
      <c r="H105" s="330"/>
    </row>
    <row r="106" spans="1:9">
      <c r="H106" s="330"/>
    </row>
    <row r="107" spans="1:9">
      <c r="H107" s="330"/>
    </row>
    <row r="108" spans="1:9">
      <c r="H108" s="330"/>
    </row>
    <row r="109" spans="1:9">
      <c r="H109" s="330"/>
    </row>
  </sheetData>
  <sortState ref="A3:I100">
    <sortCondition ref="B3:B100"/>
    <sortCondition ref="A3:A100"/>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2"/>
  <sheetViews>
    <sheetView showGridLines="0" workbookViewId="0">
      <pane ySplit="2" topLeftCell="A3" activePane="bottomLeft" state="frozen"/>
      <selection pane="bottomLeft" activeCell="A3" sqref="A3"/>
    </sheetView>
  </sheetViews>
  <sheetFormatPr defaultColWidth="13" defaultRowHeight="15.75"/>
  <cols>
    <col min="1" max="1" width="23" style="351" customWidth="1"/>
    <col min="2" max="2" width="6.25" style="352" bestFit="1" customWidth="1"/>
    <col min="3" max="3" width="9.625" style="353" bestFit="1" customWidth="1"/>
    <col min="4" max="4" width="11.25" style="353" bestFit="1" customWidth="1"/>
    <col min="5" max="5" width="9.375" style="354" customWidth="1"/>
    <col min="6" max="6" width="11" style="353" customWidth="1"/>
    <col min="7" max="7" width="9.5" style="353" bestFit="1" customWidth="1"/>
    <col min="8" max="8" width="29.875" style="351" customWidth="1"/>
    <col min="9" max="16384" width="13" style="330"/>
  </cols>
  <sheetData>
    <row r="1" spans="1:8" ht="24" thickBot="1">
      <c r="A1" s="326" t="s">
        <v>405</v>
      </c>
      <c r="B1" s="327"/>
      <c r="C1" s="328"/>
      <c r="D1" s="328"/>
      <c r="E1" s="329"/>
      <c r="F1" s="328"/>
      <c r="G1" s="328"/>
      <c r="H1" s="328"/>
    </row>
    <row r="2" spans="1:8" s="337" customFormat="1" ht="16.5">
      <c r="A2" s="331" t="s">
        <v>135</v>
      </c>
      <c r="B2" s="332" t="s">
        <v>136</v>
      </c>
      <c r="C2" s="333" t="s">
        <v>191</v>
      </c>
      <c r="D2" s="334" t="s">
        <v>190</v>
      </c>
      <c r="E2" s="335" t="s">
        <v>189</v>
      </c>
      <c r="F2" s="333" t="s">
        <v>188</v>
      </c>
      <c r="G2" s="333" t="s">
        <v>187</v>
      </c>
      <c r="H2" s="448" t="s">
        <v>7</v>
      </c>
    </row>
    <row r="3" spans="1:8" s="337" customFormat="1" ht="16.5">
      <c r="A3" s="338" t="s">
        <v>360</v>
      </c>
      <c r="B3" s="339">
        <v>2</v>
      </c>
      <c r="C3" s="230" t="s">
        <v>150</v>
      </c>
      <c r="D3" s="227" t="s">
        <v>149</v>
      </c>
      <c r="E3" s="428" t="s">
        <v>434</v>
      </c>
      <c r="F3" s="308" t="s">
        <v>148</v>
      </c>
      <c r="G3" s="228" t="s">
        <v>147</v>
      </c>
      <c r="H3" s="344" t="s">
        <v>496</v>
      </c>
    </row>
    <row r="4" spans="1:8" ht="16.5">
      <c r="A4" s="338" t="s">
        <v>361</v>
      </c>
      <c r="B4" s="339">
        <v>2</v>
      </c>
      <c r="C4" s="434" t="s">
        <v>150</v>
      </c>
      <c r="D4" s="441" t="s">
        <v>447</v>
      </c>
      <c r="E4" s="440" t="s">
        <v>151</v>
      </c>
      <c r="F4" s="308" t="s">
        <v>148</v>
      </c>
      <c r="G4" s="431" t="s">
        <v>147</v>
      </c>
      <c r="H4" s="225" t="s">
        <v>497</v>
      </c>
    </row>
    <row r="5" spans="1:8" ht="16.5">
      <c r="A5" s="338" t="s">
        <v>363</v>
      </c>
      <c r="B5" s="339">
        <v>3</v>
      </c>
      <c r="C5" s="425" t="s">
        <v>201</v>
      </c>
      <c r="D5" s="426" t="s">
        <v>157</v>
      </c>
      <c r="E5" s="428" t="s">
        <v>151</v>
      </c>
      <c r="F5" s="308" t="s">
        <v>160</v>
      </c>
      <c r="G5" s="431" t="s">
        <v>153</v>
      </c>
      <c r="H5" s="229" t="s">
        <v>499</v>
      </c>
    </row>
    <row r="6" spans="1:8" ht="16.5">
      <c r="A6" s="338" t="s">
        <v>364</v>
      </c>
      <c r="B6" s="339">
        <v>3</v>
      </c>
      <c r="C6" s="425" t="s">
        <v>201</v>
      </c>
      <c r="D6" s="426" t="s">
        <v>447</v>
      </c>
      <c r="E6" s="428" t="s">
        <v>151</v>
      </c>
      <c r="F6" s="427" t="s">
        <v>426</v>
      </c>
      <c r="G6" s="431" t="s">
        <v>473</v>
      </c>
      <c r="H6" s="229" t="s">
        <v>423</v>
      </c>
    </row>
    <row r="7" spans="1:8" ht="16.5">
      <c r="A7" s="338" t="s">
        <v>365</v>
      </c>
      <c r="B7" s="339">
        <v>3</v>
      </c>
      <c r="C7" s="425" t="s">
        <v>154</v>
      </c>
      <c r="D7" s="426" t="s">
        <v>157</v>
      </c>
      <c r="E7" s="428" t="s">
        <v>151</v>
      </c>
      <c r="F7" s="427" t="s">
        <v>156</v>
      </c>
      <c r="G7" s="431" t="s">
        <v>159</v>
      </c>
      <c r="H7" s="430" t="s">
        <v>500</v>
      </c>
    </row>
    <row r="8" spans="1:8" ht="16.5">
      <c r="A8" s="338" t="s">
        <v>366</v>
      </c>
      <c r="B8" s="339">
        <v>3</v>
      </c>
      <c r="C8" s="425" t="s">
        <v>196</v>
      </c>
      <c r="D8" s="426" t="s">
        <v>149</v>
      </c>
      <c r="E8" s="428" t="s">
        <v>151</v>
      </c>
      <c r="F8" s="427" t="s">
        <v>148</v>
      </c>
      <c r="G8" s="431" t="s">
        <v>153</v>
      </c>
      <c r="H8" s="229" t="s">
        <v>469</v>
      </c>
    </row>
    <row r="9" spans="1:8" ht="16.5">
      <c r="A9" s="338" t="s">
        <v>233</v>
      </c>
      <c r="B9" s="339">
        <v>3</v>
      </c>
      <c r="C9" s="230" t="s">
        <v>165</v>
      </c>
      <c r="D9" s="227" t="s">
        <v>157</v>
      </c>
      <c r="E9" s="428" t="s">
        <v>151</v>
      </c>
      <c r="F9" s="308" t="s">
        <v>194</v>
      </c>
      <c r="G9" s="228" t="s">
        <v>155</v>
      </c>
      <c r="H9" s="229" t="s">
        <v>501</v>
      </c>
    </row>
    <row r="10" spans="1:8" ht="16.5">
      <c r="A10" s="338" t="s">
        <v>234</v>
      </c>
      <c r="B10" s="339">
        <v>3</v>
      </c>
      <c r="C10" s="425" t="s">
        <v>154</v>
      </c>
      <c r="D10" s="227" t="s">
        <v>152</v>
      </c>
      <c r="E10" s="428" t="s">
        <v>151</v>
      </c>
      <c r="F10" s="308" t="s">
        <v>426</v>
      </c>
      <c r="G10" s="431" t="s">
        <v>155</v>
      </c>
      <c r="H10" s="432" t="s">
        <v>475</v>
      </c>
    </row>
    <row r="11" spans="1:8" ht="16.5">
      <c r="A11" s="338" t="s">
        <v>368</v>
      </c>
      <c r="B11" s="339">
        <v>3</v>
      </c>
      <c r="C11" s="425" t="s">
        <v>204</v>
      </c>
      <c r="D11" s="227" t="s">
        <v>152</v>
      </c>
      <c r="E11" s="437" t="s">
        <v>151</v>
      </c>
      <c r="F11" s="427" t="s">
        <v>148</v>
      </c>
      <c r="G11" s="431" t="s">
        <v>159</v>
      </c>
      <c r="H11" s="432" t="s">
        <v>475</v>
      </c>
    </row>
    <row r="12" spans="1:8" ht="16.5">
      <c r="A12" s="338" t="s">
        <v>369</v>
      </c>
      <c r="B12" s="339">
        <v>3</v>
      </c>
      <c r="C12" s="425" t="s">
        <v>204</v>
      </c>
      <c r="D12" s="426" t="s">
        <v>447</v>
      </c>
      <c r="E12" s="428" t="s">
        <v>151</v>
      </c>
      <c r="F12" s="308" t="s">
        <v>156</v>
      </c>
      <c r="G12" s="431" t="s">
        <v>153</v>
      </c>
      <c r="H12" s="430" t="s">
        <v>214</v>
      </c>
    </row>
    <row r="13" spans="1:8" ht="16.5">
      <c r="A13" s="338" t="s">
        <v>369</v>
      </c>
      <c r="B13" s="339">
        <v>3</v>
      </c>
      <c r="C13" s="425" t="s">
        <v>204</v>
      </c>
      <c r="D13" s="426" t="s">
        <v>447</v>
      </c>
      <c r="E13" s="428" t="s">
        <v>151</v>
      </c>
      <c r="F13" s="308" t="s">
        <v>156</v>
      </c>
      <c r="G13" s="431" t="s">
        <v>153</v>
      </c>
      <c r="H13" s="430" t="s">
        <v>214</v>
      </c>
    </row>
    <row r="14" spans="1:8" ht="16.5">
      <c r="A14" s="338" t="s">
        <v>386</v>
      </c>
      <c r="B14" s="339">
        <v>3</v>
      </c>
      <c r="C14" s="435" t="s">
        <v>204</v>
      </c>
      <c r="D14" s="442" t="s">
        <v>447</v>
      </c>
      <c r="E14" s="439" t="s">
        <v>151</v>
      </c>
      <c r="F14" s="439" t="s">
        <v>148</v>
      </c>
      <c r="G14" s="439" t="s">
        <v>432</v>
      </c>
      <c r="H14" s="449" t="s">
        <v>521</v>
      </c>
    </row>
    <row r="15" spans="1:8" ht="16.5">
      <c r="A15" s="338" t="s">
        <v>232</v>
      </c>
      <c r="B15" s="339">
        <v>3</v>
      </c>
      <c r="C15" s="230" t="s">
        <v>204</v>
      </c>
      <c r="D15" s="227" t="s">
        <v>152</v>
      </c>
      <c r="E15" s="428" t="s">
        <v>151</v>
      </c>
      <c r="F15" s="308" t="s">
        <v>503</v>
      </c>
      <c r="G15" s="228" t="s">
        <v>147</v>
      </c>
      <c r="H15" s="231" t="s">
        <v>504</v>
      </c>
    </row>
    <row r="16" spans="1:8" ht="16.5">
      <c r="A16" s="338" t="s">
        <v>370</v>
      </c>
      <c r="B16" s="339">
        <v>3</v>
      </c>
      <c r="C16" s="230" t="s">
        <v>204</v>
      </c>
      <c r="D16" s="227" t="s">
        <v>157</v>
      </c>
      <c r="E16" s="428" t="s">
        <v>151</v>
      </c>
      <c r="F16" s="427" t="s">
        <v>148</v>
      </c>
      <c r="G16" s="431" t="s">
        <v>159</v>
      </c>
      <c r="H16" s="430" t="s">
        <v>484</v>
      </c>
    </row>
    <row r="17" spans="1:8" ht="16.5">
      <c r="A17" s="338" t="s">
        <v>371</v>
      </c>
      <c r="B17" s="339">
        <v>3</v>
      </c>
      <c r="C17" s="230" t="s">
        <v>154</v>
      </c>
      <c r="D17" s="227" t="s">
        <v>149</v>
      </c>
      <c r="E17" s="428" t="s">
        <v>151</v>
      </c>
      <c r="F17" s="427" t="s">
        <v>505</v>
      </c>
      <c r="G17" s="431" t="s">
        <v>506</v>
      </c>
      <c r="H17" s="430" t="s">
        <v>507</v>
      </c>
    </row>
    <row r="18" spans="1:8" ht="16.5">
      <c r="A18" s="338" t="s">
        <v>372</v>
      </c>
      <c r="B18" s="339">
        <v>3</v>
      </c>
      <c r="C18" s="230" t="s">
        <v>154</v>
      </c>
      <c r="D18" s="426" t="s">
        <v>152</v>
      </c>
      <c r="E18" s="428" t="s">
        <v>151</v>
      </c>
      <c r="F18" s="228" t="s">
        <v>508</v>
      </c>
      <c r="G18" s="228" t="s">
        <v>155</v>
      </c>
      <c r="H18" s="229" t="s">
        <v>215</v>
      </c>
    </row>
    <row r="19" spans="1:8" ht="16.5">
      <c r="A19" s="338" t="s">
        <v>402</v>
      </c>
      <c r="B19" s="339">
        <v>3</v>
      </c>
      <c r="C19" s="230" t="s">
        <v>165</v>
      </c>
      <c r="D19" s="426" t="s">
        <v>509</v>
      </c>
      <c r="E19" s="428" t="s">
        <v>151</v>
      </c>
      <c r="F19" s="308" t="s">
        <v>510</v>
      </c>
      <c r="G19" s="228" t="s">
        <v>159</v>
      </c>
      <c r="H19" s="229" t="s">
        <v>511</v>
      </c>
    </row>
    <row r="20" spans="1:8" ht="16.5">
      <c r="A20" s="338" t="s">
        <v>373</v>
      </c>
      <c r="B20" s="339">
        <v>3</v>
      </c>
      <c r="C20" s="425" t="s">
        <v>425</v>
      </c>
      <c r="D20" s="227" t="s">
        <v>158</v>
      </c>
      <c r="E20" s="428" t="s">
        <v>151</v>
      </c>
      <c r="F20" s="308" t="s">
        <v>426</v>
      </c>
      <c r="G20" s="431" t="s">
        <v>462</v>
      </c>
      <c r="H20" s="229" t="s">
        <v>512</v>
      </c>
    </row>
    <row r="21" spans="1:8" ht="16.5">
      <c r="A21" s="338" t="s">
        <v>374</v>
      </c>
      <c r="B21" s="339">
        <v>3</v>
      </c>
      <c r="C21" s="230" t="s">
        <v>178</v>
      </c>
      <c r="D21" s="426" t="s">
        <v>152</v>
      </c>
      <c r="E21" s="428" t="s">
        <v>151</v>
      </c>
      <c r="F21" s="431" t="s">
        <v>148</v>
      </c>
      <c r="G21" s="431" t="s">
        <v>153</v>
      </c>
      <c r="H21" s="229" t="s">
        <v>216</v>
      </c>
    </row>
    <row r="22" spans="1:8" ht="16.5">
      <c r="A22" s="338" t="s">
        <v>235</v>
      </c>
      <c r="B22" s="339">
        <v>3</v>
      </c>
      <c r="C22" s="425" t="s">
        <v>150</v>
      </c>
      <c r="D22" s="426" t="s">
        <v>149</v>
      </c>
      <c r="E22" s="428" t="s">
        <v>151</v>
      </c>
      <c r="F22" s="308" t="s">
        <v>426</v>
      </c>
      <c r="G22" s="431" t="s">
        <v>147</v>
      </c>
      <c r="H22" s="430" t="s">
        <v>458</v>
      </c>
    </row>
    <row r="23" spans="1:8" ht="16.5">
      <c r="A23" s="338" t="s">
        <v>376</v>
      </c>
      <c r="B23" s="339">
        <v>3</v>
      </c>
      <c r="C23" s="425" t="s">
        <v>204</v>
      </c>
      <c r="D23" s="227" t="s">
        <v>152</v>
      </c>
      <c r="E23" s="428" t="s">
        <v>151</v>
      </c>
      <c r="F23" s="427" t="s">
        <v>148</v>
      </c>
      <c r="G23" s="431" t="s">
        <v>147</v>
      </c>
      <c r="H23" s="229" t="s">
        <v>458</v>
      </c>
    </row>
    <row r="24" spans="1:8" ht="16.5">
      <c r="A24" s="338" t="s">
        <v>377</v>
      </c>
      <c r="B24" s="339">
        <v>3</v>
      </c>
      <c r="C24" s="425" t="s">
        <v>150</v>
      </c>
      <c r="D24" s="227" t="s">
        <v>152</v>
      </c>
      <c r="E24" s="428" t="s">
        <v>151</v>
      </c>
      <c r="F24" s="431" t="s">
        <v>194</v>
      </c>
      <c r="G24" s="431" t="s">
        <v>147</v>
      </c>
      <c r="H24" s="430" t="s">
        <v>514</v>
      </c>
    </row>
    <row r="25" spans="1:8" ht="16.5">
      <c r="A25" s="338" t="s">
        <v>247</v>
      </c>
      <c r="B25" s="339">
        <v>3</v>
      </c>
      <c r="C25" s="425" t="s">
        <v>196</v>
      </c>
      <c r="D25" s="426" t="s">
        <v>157</v>
      </c>
      <c r="E25" s="428" t="s">
        <v>151</v>
      </c>
      <c r="F25" s="308" t="s">
        <v>148</v>
      </c>
      <c r="G25" s="431" t="s">
        <v>432</v>
      </c>
      <c r="H25" s="229" t="s">
        <v>515</v>
      </c>
    </row>
    <row r="26" spans="1:8" ht="16.5">
      <c r="A26" s="338" t="s">
        <v>378</v>
      </c>
      <c r="B26" s="339">
        <v>3</v>
      </c>
      <c r="C26" s="434" t="s">
        <v>150</v>
      </c>
      <c r="D26" s="441" t="s">
        <v>447</v>
      </c>
      <c r="E26" s="440" t="s">
        <v>151</v>
      </c>
      <c r="F26" s="308" t="s">
        <v>148</v>
      </c>
      <c r="G26" s="431" t="s">
        <v>147</v>
      </c>
      <c r="H26" s="225" t="s">
        <v>497</v>
      </c>
    </row>
    <row r="27" spans="1:8" ht="16.5">
      <c r="A27" s="338" t="s">
        <v>394</v>
      </c>
      <c r="B27" s="339">
        <v>3</v>
      </c>
      <c r="C27" s="425" t="s">
        <v>201</v>
      </c>
      <c r="D27" s="227" t="s">
        <v>173</v>
      </c>
      <c r="E27" s="428" t="s">
        <v>151</v>
      </c>
      <c r="F27" s="427" t="s">
        <v>156</v>
      </c>
      <c r="G27" s="431" t="s">
        <v>159</v>
      </c>
      <c r="H27" s="430" t="s">
        <v>531</v>
      </c>
    </row>
    <row r="28" spans="1:8" ht="16.5">
      <c r="A28" s="338" t="s">
        <v>379</v>
      </c>
      <c r="B28" s="339">
        <v>3</v>
      </c>
      <c r="C28" s="425" t="s">
        <v>178</v>
      </c>
      <c r="D28" s="227" t="s">
        <v>157</v>
      </c>
      <c r="E28" s="428" t="s">
        <v>151</v>
      </c>
      <c r="F28" s="228" t="s">
        <v>156</v>
      </c>
      <c r="G28" s="228" t="s">
        <v>462</v>
      </c>
      <c r="H28" s="229" t="s">
        <v>516</v>
      </c>
    </row>
    <row r="29" spans="1:8" ht="16.5">
      <c r="A29" s="338" t="s">
        <v>380</v>
      </c>
      <c r="B29" s="339">
        <v>3</v>
      </c>
      <c r="C29" s="425" t="s">
        <v>154</v>
      </c>
      <c r="D29" s="227" t="s">
        <v>149</v>
      </c>
      <c r="E29" s="428" t="s">
        <v>151</v>
      </c>
      <c r="F29" s="308" t="s">
        <v>194</v>
      </c>
      <c r="G29" s="431" t="s">
        <v>147</v>
      </c>
      <c r="H29" s="229" t="s">
        <v>517</v>
      </c>
    </row>
    <row r="30" spans="1:8" ht="16.5">
      <c r="A30" s="338" t="s">
        <v>246</v>
      </c>
      <c r="B30" s="339">
        <v>3</v>
      </c>
      <c r="C30" s="425" t="s">
        <v>165</v>
      </c>
      <c r="D30" s="227" t="s">
        <v>453</v>
      </c>
      <c r="E30" s="428" t="s">
        <v>151</v>
      </c>
      <c r="F30" s="308" t="s">
        <v>156</v>
      </c>
      <c r="G30" s="431" t="s">
        <v>159</v>
      </c>
      <c r="H30" s="229" t="s">
        <v>489</v>
      </c>
    </row>
    <row r="31" spans="1:8" ht="16.5">
      <c r="A31" s="338" t="s">
        <v>345</v>
      </c>
      <c r="B31" s="339">
        <v>4</v>
      </c>
      <c r="C31" s="425" t="s">
        <v>165</v>
      </c>
      <c r="D31" s="227" t="s">
        <v>152</v>
      </c>
      <c r="E31" s="428" t="s">
        <v>473</v>
      </c>
      <c r="F31" s="308" t="s">
        <v>156</v>
      </c>
      <c r="G31" s="431" t="s">
        <v>474</v>
      </c>
      <c r="H31" s="229" t="s">
        <v>475</v>
      </c>
    </row>
    <row r="32" spans="1:8" ht="16.5">
      <c r="A32" s="338" t="s">
        <v>362</v>
      </c>
      <c r="B32" s="339">
        <v>4</v>
      </c>
      <c r="C32" s="425" t="s">
        <v>178</v>
      </c>
      <c r="D32" s="426" t="s">
        <v>152</v>
      </c>
      <c r="E32" s="428" t="s">
        <v>151</v>
      </c>
      <c r="F32" s="427" t="s">
        <v>156</v>
      </c>
      <c r="G32" s="431" t="s">
        <v>155</v>
      </c>
      <c r="H32" s="229" t="s">
        <v>498</v>
      </c>
    </row>
    <row r="33" spans="1:8" ht="16.5">
      <c r="A33" s="338" t="s">
        <v>550</v>
      </c>
      <c r="B33" s="339">
        <v>4</v>
      </c>
      <c r="C33" s="220" t="s">
        <v>201</v>
      </c>
      <c r="D33" s="426" t="s">
        <v>157</v>
      </c>
      <c r="E33" s="222" t="s">
        <v>418</v>
      </c>
      <c r="F33" s="222" t="s">
        <v>160</v>
      </c>
      <c r="G33" s="222" t="s">
        <v>147</v>
      </c>
      <c r="H33" s="223" t="s">
        <v>551</v>
      </c>
    </row>
    <row r="34" spans="1:8" ht="16.5">
      <c r="A34" s="338" t="s">
        <v>381</v>
      </c>
      <c r="B34" s="339">
        <v>4</v>
      </c>
      <c r="C34" s="425" t="s">
        <v>196</v>
      </c>
      <c r="D34" s="227" t="s">
        <v>149</v>
      </c>
      <c r="E34" s="428" t="s">
        <v>151</v>
      </c>
      <c r="F34" s="308" t="s">
        <v>194</v>
      </c>
      <c r="G34" s="431" t="s">
        <v>147</v>
      </c>
      <c r="H34" s="229" t="s">
        <v>424</v>
      </c>
    </row>
    <row r="35" spans="1:8" ht="16.5">
      <c r="A35" s="338" t="s">
        <v>410</v>
      </c>
      <c r="B35" s="339">
        <v>4</v>
      </c>
      <c r="C35" s="425" t="s">
        <v>165</v>
      </c>
      <c r="D35" s="227" t="s">
        <v>157</v>
      </c>
      <c r="E35" s="428" t="s">
        <v>151</v>
      </c>
      <c r="F35" s="308" t="s">
        <v>194</v>
      </c>
      <c r="G35" s="431" t="s">
        <v>153</v>
      </c>
      <c r="H35" s="430" t="s">
        <v>518</v>
      </c>
    </row>
    <row r="36" spans="1:8" ht="16.5">
      <c r="A36" s="338" t="s">
        <v>383</v>
      </c>
      <c r="B36" s="339">
        <v>4</v>
      </c>
      <c r="C36" s="425" t="s">
        <v>178</v>
      </c>
      <c r="D36" s="426" t="s">
        <v>157</v>
      </c>
      <c r="E36" s="428" t="s">
        <v>151</v>
      </c>
      <c r="F36" s="431" t="s">
        <v>148</v>
      </c>
      <c r="G36" s="431" t="s">
        <v>155</v>
      </c>
      <c r="H36" s="229" t="s">
        <v>519</v>
      </c>
    </row>
    <row r="37" spans="1:8" ht="16.5">
      <c r="A37" s="338" t="s">
        <v>384</v>
      </c>
      <c r="B37" s="339">
        <v>4</v>
      </c>
      <c r="C37" s="425" t="s">
        <v>150</v>
      </c>
      <c r="D37" s="426" t="s">
        <v>152</v>
      </c>
      <c r="E37" s="428" t="s">
        <v>151</v>
      </c>
      <c r="F37" s="431" t="s">
        <v>194</v>
      </c>
      <c r="G37" s="431" t="s">
        <v>147</v>
      </c>
      <c r="H37" s="229" t="s">
        <v>436</v>
      </c>
    </row>
    <row r="38" spans="1:8" ht="16.5">
      <c r="A38" s="338" t="s">
        <v>385</v>
      </c>
      <c r="B38" s="339">
        <v>4</v>
      </c>
      <c r="C38" s="425" t="s">
        <v>178</v>
      </c>
      <c r="D38" s="426" t="s">
        <v>152</v>
      </c>
      <c r="E38" s="428" t="s">
        <v>151</v>
      </c>
      <c r="F38" s="228" t="s">
        <v>520</v>
      </c>
      <c r="G38" s="431" t="s">
        <v>147</v>
      </c>
      <c r="H38" s="229" t="s">
        <v>438</v>
      </c>
    </row>
    <row r="39" spans="1:8" ht="16.5">
      <c r="A39" s="338" t="s">
        <v>367</v>
      </c>
      <c r="B39" s="339">
        <v>4</v>
      </c>
      <c r="C39" s="425" t="s">
        <v>154</v>
      </c>
      <c r="D39" s="442" t="s">
        <v>149</v>
      </c>
      <c r="E39" s="428" t="s">
        <v>151</v>
      </c>
      <c r="F39" s="308" t="s">
        <v>160</v>
      </c>
      <c r="G39" s="431" t="s">
        <v>147</v>
      </c>
      <c r="H39" s="430" t="s">
        <v>502</v>
      </c>
    </row>
    <row r="40" spans="1:8" ht="16.5">
      <c r="A40" s="338" t="s">
        <v>231</v>
      </c>
      <c r="B40" s="339">
        <v>4</v>
      </c>
      <c r="C40" s="230" t="s">
        <v>425</v>
      </c>
      <c r="D40" s="227" t="s">
        <v>157</v>
      </c>
      <c r="E40" s="428" t="s">
        <v>151</v>
      </c>
      <c r="F40" s="308" t="s">
        <v>156</v>
      </c>
      <c r="G40" s="228" t="s">
        <v>153</v>
      </c>
      <c r="H40" s="430" t="s">
        <v>483</v>
      </c>
    </row>
    <row r="41" spans="1:8" ht="16.5">
      <c r="A41" s="338" t="s">
        <v>387</v>
      </c>
      <c r="B41" s="339">
        <v>4</v>
      </c>
      <c r="C41" s="425" t="s">
        <v>154</v>
      </c>
      <c r="D41" s="442" t="s">
        <v>149</v>
      </c>
      <c r="E41" s="431" t="s">
        <v>151</v>
      </c>
      <c r="F41" s="450" t="s">
        <v>426</v>
      </c>
      <c r="G41" s="431" t="s">
        <v>522</v>
      </c>
      <c r="H41" s="93" t="s">
        <v>443</v>
      </c>
    </row>
    <row r="42" spans="1:8" ht="16.5">
      <c r="A42" s="338" t="s">
        <v>230</v>
      </c>
      <c r="B42" s="339">
        <v>4</v>
      </c>
      <c r="C42" s="425" t="s">
        <v>165</v>
      </c>
      <c r="D42" s="426" t="s">
        <v>152</v>
      </c>
      <c r="E42" s="428" t="s">
        <v>151</v>
      </c>
      <c r="F42" s="427" t="s">
        <v>171</v>
      </c>
      <c r="G42" s="431" t="s">
        <v>147</v>
      </c>
      <c r="H42" s="432" t="s">
        <v>476</v>
      </c>
    </row>
    <row r="43" spans="1:8" ht="16.5">
      <c r="A43" s="338" t="s">
        <v>412</v>
      </c>
      <c r="B43" s="339">
        <v>4</v>
      </c>
      <c r="C43" s="425" t="s">
        <v>150</v>
      </c>
      <c r="D43" s="426" t="s">
        <v>157</v>
      </c>
      <c r="E43" s="426" t="s">
        <v>151</v>
      </c>
      <c r="F43" s="427" t="s">
        <v>194</v>
      </c>
      <c r="G43" s="431" t="s">
        <v>155</v>
      </c>
      <c r="H43" s="229" t="s">
        <v>450</v>
      </c>
    </row>
    <row r="44" spans="1:8" ht="16.5">
      <c r="A44" s="338" t="s">
        <v>388</v>
      </c>
      <c r="B44" s="339">
        <v>4</v>
      </c>
      <c r="C44" s="425" t="s">
        <v>425</v>
      </c>
      <c r="D44" s="426" t="s">
        <v>157</v>
      </c>
      <c r="E44" s="426" t="s">
        <v>151</v>
      </c>
      <c r="F44" s="431" t="s">
        <v>194</v>
      </c>
      <c r="G44" s="431" t="s">
        <v>155</v>
      </c>
      <c r="H44" s="229" t="s">
        <v>523</v>
      </c>
    </row>
    <row r="45" spans="1:8" ht="16.5">
      <c r="A45" s="338" t="s">
        <v>229</v>
      </c>
      <c r="B45" s="339">
        <v>4</v>
      </c>
      <c r="C45" s="425" t="s">
        <v>204</v>
      </c>
      <c r="D45" s="227" t="s">
        <v>152</v>
      </c>
      <c r="E45" s="428" t="s">
        <v>151</v>
      </c>
      <c r="F45" s="431" t="s">
        <v>156</v>
      </c>
      <c r="G45" s="431" t="s">
        <v>153</v>
      </c>
      <c r="H45" s="430" t="s">
        <v>524</v>
      </c>
    </row>
    <row r="46" spans="1:8" ht="16.5">
      <c r="A46" s="338" t="s">
        <v>389</v>
      </c>
      <c r="B46" s="339">
        <v>4</v>
      </c>
      <c r="C46" s="425" t="s">
        <v>425</v>
      </c>
      <c r="D46" s="426" t="s">
        <v>525</v>
      </c>
      <c r="E46" s="428" t="s">
        <v>151</v>
      </c>
      <c r="F46" s="308" t="s">
        <v>194</v>
      </c>
      <c r="G46" s="431" t="s">
        <v>462</v>
      </c>
      <c r="H46" s="229" t="s">
        <v>526</v>
      </c>
    </row>
    <row r="47" spans="1:8" ht="16.5">
      <c r="A47" s="338" t="s">
        <v>375</v>
      </c>
      <c r="B47" s="339">
        <v>4</v>
      </c>
      <c r="C47" s="425" t="s">
        <v>165</v>
      </c>
      <c r="D47" s="426" t="s">
        <v>157</v>
      </c>
      <c r="E47" s="428" t="s">
        <v>151</v>
      </c>
      <c r="F47" s="427" t="s">
        <v>156</v>
      </c>
      <c r="G47" s="431" t="s">
        <v>155</v>
      </c>
      <c r="H47" s="229" t="s">
        <v>513</v>
      </c>
    </row>
    <row r="48" spans="1:8" ht="16.5">
      <c r="A48" s="338" t="s">
        <v>390</v>
      </c>
      <c r="B48" s="339">
        <v>4</v>
      </c>
      <c r="C48" s="425" t="s">
        <v>201</v>
      </c>
      <c r="D48" s="436" t="s">
        <v>527</v>
      </c>
      <c r="E48" s="431" t="s">
        <v>170</v>
      </c>
      <c r="F48" s="431" t="s">
        <v>462</v>
      </c>
      <c r="G48" s="431" t="s">
        <v>153</v>
      </c>
      <c r="H48" s="93" t="s">
        <v>491</v>
      </c>
    </row>
    <row r="49" spans="1:9" ht="16.5">
      <c r="A49" s="338" t="s">
        <v>391</v>
      </c>
      <c r="B49" s="339">
        <v>4</v>
      </c>
      <c r="C49" s="425" t="s">
        <v>150</v>
      </c>
      <c r="D49" s="426" t="s">
        <v>152</v>
      </c>
      <c r="E49" s="428" t="s">
        <v>151</v>
      </c>
      <c r="F49" s="308" t="s">
        <v>194</v>
      </c>
      <c r="G49" s="431" t="s">
        <v>153</v>
      </c>
      <c r="H49" s="229" t="s">
        <v>528</v>
      </c>
    </row>
    <row r="50" spans="1:9" ht="16.5">
      <c r="A50" s="338" t="s">
        <v>245</v>
      </c>
      <c r="B50" s="339">
        <v>4</v>
      </c>
      <c r="C50" s="425" t="s">
        <v>165</v>
      </c>
      <c r="D50" s="227" t="s">
        <v>152</v>
      </c>
      <c r="E50" s="428" t="s">
        <v>151</v>
      </c>
      <c r="F50" s="427" t="s">
        <v>156</v>
      </c>
      <c r="G50" s="431" t="s">
        <v>159</v>
      </c>
      <c r="H50" s="229" t="s">
        <v>514</v>
      </c>
    </row>
    <row r="51" spans="1:9" ht="16.5">
      <c r="A51" s="338" t="s">
        <v>392</v>
      </c>
      <c r="B51" s="339">
        <v>4</v>
      </c>
      <c r="C51" s="230" t="s">
        <v>150</v>
      </c>
      <c r="D51" s="227" t="s">
        <v>149</v>
      </c>
      <c r="E51" s="428" t="s">
        <v>434</v>
      </c>
      <c r="F51" s="308" t="s">
        <v>148</v>
      </c>
      <c r="G51" s="228" t="s">
        <v>147</v>
      </c>
      <c r="H51" s="344" t="s">
        <v>529</v>
      </c>
    </row>
    <row r="52" spans="1:9" ht="16.5">
      <c r="A52" s="338" t="s">
        <v>393</v>
      </c>
      <c r="B52" s="339">
        <v>4</v>
      </c>
      <c r="C52" s="434" t="s">
        <v>150</v>
      </c>
      <c r="D52" s="441" t="s">
        <v>447</v>
      </c>
      <c r="E52" s="440" t="s">
        <v>151</v>
      </c>
      <c r="F52" s="308" t="s">
        <v>148</v>
      </c>
      <c r="G52" s="431" t="s">
        <v>147</v>
      </c>
      <c r="H52" s="225" t="s">
        <v>530</v>
      </c>
    </row>
    <row r="53" spans="1:9" ht="16.5">
      <c r="A53" s="338" t="s">
        <v>411</v>
      </c>
      <c r="B53" s="339">
        <v>4</v>
      </c>
      <c r="C53" s="220" t="s">
        <v>154</v>
      </c>
      <c r="D53" s="227" t="s">
        <v>149</v>
      </c>
      <c r="E53" s="428" t="s">
        <v>151</v>
      </c>
      <c r="F53" s="427" t="s">
        <v>148</v>
      </c>
      <c r="G53" s="222" t="s">
        <v>159</v>
      </c>
      <c r="H53" s="229" t="s">
        <v>549</v>
      </c>
    </row>
    <row r="54" spans="1:9" ht="16.5">
      <c r="A54" s="338" t="s">
        <v>227</v>
      </c>
      <c r="B54" s="339">
        <v>5</v>
      </c>
      <c r="C54" s="230" t="s">
        <v>204</v>
      </c>
      <c r="D54" s="426" t="s">
        <v>157</v>
      </c>
      <c r="E54" s="431" t="s">
        <v>151</v>
      </c>
      <c r="F54" s="431" t="s">
        <v>148</v>
      </c>
      <c r="G54" s="228" t="s">
        <v>184</v>
      </c>
      <c r="H54" s="430" t="s">
        <v>532</v>
      </c>
    </row>
    <row r="55" spans="1:9" ht="16.5">
      <c r="A55" s="338" t="s">
        <v>395</v>
      </c>
      <c r="B55" s="339">
        <v>5</v>
      </c>
      <c r="C55" s="425" t="s">
        <v>150</v>
      </c>
      <c r="D55" s="426" t="s">
        <v>157</v>
      </c>
      <c r="E55" s="426" t="s">
        <v>151</v>
      </c>
      <c r="F55" s="431" t="s">
        <v>194</v>
      </c>
      <c r="G55" s="431" t="s">
        <v>153</v>
      </c>
      <c r="H55" s="430" t="s">
        <v>533</v>
      </c>
    </row>
    <row r="56" spans="1:9" ht="16.5">
      <c r="A56" s="338" t="s">
        <v>382</v>
      </c>
      <c r="B56" s="339">
        <v>5</v>
      </c>
      <c r="C56" s="425" t="s">
        <v>165</v>
      </c>
      <c r="D56" s="426" t="s">
        <v>447</v>
      </c>
      <c r="E56" s="428" t="s">
        <v>151</v>
      </c>
      <c r="F56" s="427" t="s">
        <v>148</v>
      </c>
      <c r="G56" s="431" t="s">
        <v>155</v>
      </c>
      <c r="H56" s="430" t="s">
        <v>552</v>
      </c>
    </row>
    <row r="57" spans="1:9" ht="16.5">
      <c r="A57" s="338" t="s">
        <v>396</v>
      </c>
      <c r="B57" s="339">
        <v>5</v>
      </c>
      <c r="C57" s="230" t="s">
        <v>425</v>
      </c>
      <c r="D57" s="426" t="s">
        <v>157</v>
      </c>
      <c r="E57" s="426" t="s">
        <v>473</v>
      </c>
      <c r="F57" s="228" t="s">
        <v>534</v>
      </c>
      <c r="G57" s="228" t="s">
        <v>155</v>
      </c>
      <c r="H57" s="344" t="s">
        <v>535</v>
      </c>
    </row>
    <row r="58" spans="1:9" ht="16.5">
      <c r="A58" s="338" t="s">
        <v>397</v>
      </c>
      <c r="B58" s="339">
        <v>5</v>
      </c>
      <c r="C58" s="230" t="s">
        <v>178</v>
      </c>
      <c r="D58" s="441" t="s">
        <v>536</v>
      </c>
      <c r="E58" s="227" t="s">
        <v>164</v>
      </c>
      <c r="F58" s="308" t="s">
        <v>148</v>
      </c>
      <c r="G58" s="228" t="s">
        <v>462</v>
      </c>
      <c r="H58" s="344" t="s">
        <v>537</v>
      </c>
    </row>
    <row r="59" spans="1:9" ht="16.5">
      <c r="A59" s="338" t="s">
        <v>413</v>
      </c>
      <c r="B59" s="339">
        <v>5</v>
      </c>
      <c r="C59" s="220" t="s">
        <v>165</v>
      </c>
      <c r="D59" s="227" t="s">
        <v>152</v>
      </c>
      <c r="E59" s="426" t="s">
        <v>151</v>
      </c>
      <c r="F59" s="431" t="s">
        <v>194</v>
      </c>
      <c r="G59" s="222" t="s">
        <v>432</v>
      </c>
      <c r="H59" s="223" t="s">
        <v>553</v>
      </c>
    </row>
    <row r="60" spans="1:9" ht="16.5">
      <c r="A60" s="338" t="s">
        <v>414</v>
      </c>
      <c r="B60" s="339">
        <v>5</v>
      </c>
      <c r="C60" s="220" t="s">
        <v>165</v>
      </c>
      <c r="D60" s="426" t="s">
        <v>157</v>
      </c>
      <c r="E60" s="428" t="s">
        <v>151</v>
      </c>
      <c r="F60" s="228" t="s">
        <v>148</v>
      </c>
      <c r="G60" s="222" t="s">
        <v>155</v>
      </c>
      <c r="H60" s="223" t="s">
        <v>560</v>
      </c>
      <c r="I60" s="447"/>
    </row>
    <row r="61" spans="1:9" ht="16.5">
      <c r="A61" s="338" t="s">
        <v>252</v>
      </c>
      <c r="B61" s="339">
        <v>5</v>
      </c>
      <c r="C61" s="230" t="s">
        <v>150</v>
      </c>
      <c r="D61" s="426" t="s">
        <v>149</v>
      </c>
      <c r="E61" s="440" t="s">
        <v>434</v>
      </c>
      <c r="F61" s="228" t="s">
        <v>148</v>
      </c>
      <c r="G61" s="228" t="s">
        <v>147</v>
      </c>
      <c r="H61" s="344" t="s">
        <v>538</v>
      </c>
    </row>
    <row r="62" spans="1:9" ht="16.5">
      <c r="A62" s="338" t="s">
        <v>398</v>
      </c>
      <c r="B62" s="339">
        <v>5</v>
      </c>
      <c r="C62" s="435" t="s">
        <v>204</v>
      </c>
      <c r="D62" s="436" t="s">
        <v>149</v>
      </c>
      <c r="E62" s="437" t="s">
        <v>151</v>
      </c>
      <c r="F62" s="438" t="s">
        <v>194</v>
      </c>
      <c r="G62" s="439" t="s">
        <v>462</v>
      </c>
      <c r="H62" s="93" t="s">
        <v>539</v>
      </c>
    </row>
    <row r="63" spans="1:9" ht="16.5">
      <c r="A63" s="338" t="s">
        <v>399</v>
      </c>
      <c r="B63" s="339">
        <v>5</v>
      </c>
      <c r="C63" s="435" t="s">
        <v>154</v>
      </c>
      <c r="D63" s="436" t="s">
        <v>149</v>
      </c>
      <c r="E63" s="437" t="s">
        <v>151</v>
      </c>
      <c r="F63" s="438" t="s">
        <v>194</v>
      </c>
      <c r="G63" s="439" t="s">
        <v>205</v>
      </c>
      <c r="H63" s="93" t="s">
        <v>516</v>
      </c>
    </row>
    <row r="64" spans="1:9" ht="16.5">
      <c r="A64" s="338" t="s">
        <v>228</v>
      </c>
      <c r="B64" s="339">
        <v>5</v>
      </c>
      <c r="C64" s="425" t="s">
        <v>154</v>
      </c>
      <c r="D64" s="426" t="s">
        <v>152</v>
      </c>
      <c r="E64" s="431" t="s">
        <v>151</v>
      </c>
      <c r="F64" s="228" t="s">
        <v>148</v>
      </c>
      <c r="G64" s="431" t="s">
        <v>147</v>
      </c>
      <c r="H64" s="432" t="s">
        <v>516</v>
      </c>
    </row>
    <row r="65" spans="1:8" ht="16.5">
      <c r="A65" s="338" t="s">
        <v>400</v>
      </c>
      <c r="B65" s="339">
        <v>5</v>
      </c>
      <c r="C65" s="425" t="s">
        <v>150</v>
      </c>
      <c r="D65" s="426" t="s">
        <v>149</v>
      </c>
      <c r="E65" s="431" t="s">
        <v>151</v>
      </c>
      <c r="F65" s="228" t="s">
        <v>194</v>
      </c>
      <c r="G65" s="431" t="s">
        <v>155</v>
      </c>
      <c r="H65" s="432" t="s">
        <v>540</v>
      </c>
    </row>
    <row r="66" spans="1:8" ht="17.25" thickBot="1">
      <c r="A66" s="347" t="s">
        <v>401</v>
      </c>
      <c r="B66" s="307">
        <v>5</v>
      </c>
      <c r="C66" s="232" t="s">
        <v>178</v>
      </c>
      <c r="D66" s="348" t="s">
        <v>157</v>
      </c>
      <c r="E66" s="349" t="s">
        <v>151</v>
      </c>
      <c r="F66" s="233" t="s">
        <v>520</v>
      </c>
      <c r="G66" s="233" t="s">
        <v>155</v>
      </c>
      <c r="H66" s="350" t="s">
        <v>541</v>
      </c>
    </row>
    <row r="67" spans="1:8" ht="16.5" thickTop="1">
      <c r="H67" s="355"/>
    </row>
    <row r="68" spans="1:8">
      <c r="H68" s="447"/>
    </row>
    <row r="69" spans="1:8">
      <c r="H69" s="447"/>
    </row>
    <row r="70" spans="1:8">
      <c r="H70" s="447"/>
    </row>
    <row r="71" spans="1:8">
      <c r="H71" s="447"/>
    </row>
    <row r="72" spans="1:8">
      <c r="H72" s="447"/>
    </row>
  </sheetData>
  <sortState ref="A3:H70">
    <sortCondition ref="B3:B70"/>
    <sortCondition ref="A3:A70"/>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showGridLines="0" workbookViewId="0"/>
  </sheetViews>
  <sheetFormatPr defaultColWidth="13" defaultRowHeight="16.5"/>
  <cols>
    <col min="1" max="1" width="19.25" style="316" bestFit="1" customWidth="1"/>
    <col min="2" max="2" width="6.25" style="316" bestFit="1" customWidth="1"/>
    <col min="3" max="3" width="4.125" style="316" bestFit="1" customWidth="1"/>
    <col min="4" max="4" width="6.375" style="316" bestFit="1" customWidth="1"/>
    <col min="5" max="5" width="2.125" style="15" bestFit="1" customWidth="1"/>
    <col min="6" max="6" width="23.875" style="316" customWidth="1"/>
    <col min="7" max="7" width="3.375" style="316" customWidth="1"/>
    <col min="8" max="8" width="3.375" style="316" bestFit="1" customWidth="1"/>
    <col min="9" max="9" width="3.875" style="316" bestFit="1" customWidth="1"/>
    <col min="10" max="10" width="3.625" style="316" bestFit="1" customWidth="1"/>
    <col min="11" max="14" width="3.5" style="316" bestFit="1" customWidth="1"/>
    <col min="15" max="15" width="1.75" style="316" customWidth="1"/>
    <col min="16" max="16" width="2.125" style="316" bestFit="1" customWidth="1"/>
    <col min="17" max="17" width="33.375" style="316" bestFit="1" customWidth="1"/>
    <col min="18" max="18" width="20" style="316" bestFit="1" customWidth="1"/>
    <col min="19" max="16384" width="13" style="316"/>
  </cols>
  <sheetData>
    <row r="1" spans="1:17" ht="24.75" thickTop="1" thickBot="1">
      <c r="A1" s="398" t="s">
        <v>146</v>
      </c>
      <c r="B1" s="314"/>
      <c r="C1" s="314"/>
      <c r="D1" s="315"/>
      <c r="F1" s="379"/>
      <c r="G1" s="386" t="s">
        <v>323</v>
      </c>
      <c r="H1" s="386"/>
      <c r="I1" s="385"/>
      <c r="J1" s="384"/>
      <c r="K1" s="385"/>
      <c r="L1" s="385"/>
      <c r="M1" s="385"/>
      <c r="N1" s="384"/>
      <c r="P1" s="15"/>
      <c r="Q1" s="318" t="s">
        <v>123</v>
      </c>
    </row>
    <row r="2" spans="1:17" ht="17.25" thickTop="1">
      <c r="A2" s="212" t="s">
        <v>135</v>
      </c>
      <c r="B2" s="213" t="s">
        <v>136</v>
      </c>
      <c r="C2" s="213" t="s">
        <v>137</v>
      </c>
      <c r="D2" s="214" t="s">
        <v>138</v>
      </c>
      <c r="F2" s="379"/>
      <c r="G2" s="383" t="s">
        <v>312</v>
      </c>
      <c r="H2" s="382"/>
      <c r="I2" s="381"/>
      <c r="J2" s="381"/>
      <c r="K2" s="381"/>
      <c r="L2" s="381"/>
      <c r="M2" s="381"/>
      <c r="N2" s="380"/>
      <c r="P2" s="15"/>
      <c r="Q2" s="289" t="s">
        <v>326</v>
      </c>
    </row>
    <row r="3" spans="1:17" ht="17.25" thickBot="1">
      <c r="A3" s="182" t="s">
        <v>182</v>
      </c>
      <c r="B3" s="183">
        <v>0</v>
      </c>
      <c r="C3" s="313">
        <f>10+B3+'Personal File'!$C$16</f>
        <v>15</v>
      </c>
      <c r="D3" s="184" t="s">
        <v>407</v>
      </c>
      <c r="F3" s="379"/>
      <c r="G3" s="378">
        <v>0</v>
      </c>
      <c r="H3" s="377" t="s">
        <v>322</v>
      </c>
      <c r="I3" s="377" t="s">
        <v>321</v>
      </c>
      <c r="J3" s="377" t="s">
        <v>320</v>
      </c>
      <c r="K3" s="377" t="s">
        <v>319</v>
      </c>
      <c r="L3" s="377" t="s">
        <v>318</v>
      </c>
      <c r="M3" s="377" t="s">
        <v>317</v>
      </c>
      <c r="N3" s="376" t="s">
        <v>316</v>
      </c>
      <c r="P3" s="15"/>
      <c r="Q3" s="289" t="s">
        <v>143</v>
      </c>
    </row>
    <row r="4" spans="1:17" ht="17.25" thickTop="1">
      <c r="A4" s="182" t="s">
        <v>162</v>
      </c>
      <c r="B4" s="183">
        <v>0</v>
      </c>
      <c r="C4" s="313">
        <f>10+B4+'Personal File'!$C$16</f>
        <v>15</v>
      </c>
      <c r="D4" s="184" t="s">
        <v>139</v>
      </c>
      <c r="F4" s="375" t="s">
        <v>315</v>
      </c>
      <c r="G4" s="374">
        <v>4</v>
      </c>
      <c r="H4" s="374">
        <v>4</v>
      </c>
      <c r="I4" s="374">
        <v>4</v>
      </c>
      <c r="J4" s="374">
        <v>3</v>
      </c>
      <c r="K4" s="374">
        <v>3</v>
      </c>
      <c r="L4" s="374">
        <v>2</v>
      </c>
      <c r="M4" s="373">
        <v>0</v>
      </c>
      <c r="N4" s="372">
        <v>0</v>
      </c>
      <c r="P4" s="15"/>
      <c r="Q4" s="289" t="s">
        <v>577</v>
      </c>
    </row>
    <row r="5" spans="1:17">
      <c r="A5" s="182" t="s">
        <v>578</v>
      </c>
      <c r="B5" s="183">
        <v>0</v>
      </c>
      <c r="C5" s="421">
        <f>10+B5+'Personal File'!$C$16</f>
        <v>15</v>
      </c>
      <c r="D5" s="184" t="s">
        <v>139</v>
      </c>
      <c r="F5" s="371" t="s">
        <v>314</v>
      </c>
      <c r="G5" s="370">
        <v>0</v>
      </c>
      <c r="H5" s="370">
        <v>2</v>
      </c>
      <c r="I5" s="370">
        <v>1</v>
      </c>
      <c r="J5" s="370">
        <v>1</v>
      </c>
      <c r="K5" s="370">
        <v>1</v>
      </c>
      <c r="L5" s="370">
        <v>1</v>
      </c>
      <c r="M5" s="369">
        <v>0</v>
      </c>
      <c r="N5" s="368">
        <v>0</v>
      </c>
      <c r="P5" s="15"/>
      <c r="Q5" s="289" t="s">
        <v>331</v>
      </c>
    </row>
    <row r="6" spans="1:17" ht="17.25" thickBot="1">
      <c r="A6" s="395" t="s">
        <v>211</v>
      </c>
      <c r="B6" s="312">
        <v>0</v>
      </c>
      <c r="C6" s="396">
        <f>10+B6+'Personal File'!$C$16</f>
        <v>15</v>
      </c>
      <c r="D6" s="185" t="s">
        <v>139</v>
      </c>
      <c r="F6" s="371" t="s">
        <v>324</v>
      </c>
      <c r="G6" s="370">
        <v>0</v>
      </c>
      <c r="H6" s="370">
        <v>2</v>
      </c>
      <c r="I6" s="370">
        <v>1</v>
      </c>
      <c r="J6" s="370">
        <v>1</v>
      </c>
      <c r="K6" s="370">
        <v>1</v>
      </c>
      <c r="L6" s="370">
        <v>1</v>
      </c>
      <c r="M6" s="369">
        <v>0</v>
      </c>
      <c r="N6" s="368">
        <v>0</v>
      </c>
      <c r="P6" s="15"/>
      <c r="Q6" s="410" t="s">
        <v>333</v>
      </c>
    </row>
    <row r="7" spans="1:17" ht="18" thickTop="1" thickBot="1">
      <c r="A7" s="182" t="s">
        <v>302</v>
      </c>
      <c r="B7" s="183">
        <v>1</v>
      </c>
      <c r="C7" s="313">
        <f>10+B7+'Personal File'!$C$16</f>
        <v>16</v>
      </c>
      <c r="D7" s="184" t="s">
        <v>407</v>
      </c>
      <c r="F7" s="371" t="s">
        <v>334</v>
      </c>
      <c r="G7" s="370">
        <v>0</v>
      </c>
      <c r="H7" s="370">
        <v>0</v>
      </c>
      <c r="I7" s="370">
        <v>1</v>
      </c>
      <c r="J7" s="370">
        <v>0</v>
      </c>
      <c r="K7" s="370">
        <v>0</v>
      </c>
      <c r="L7" s="370">
        <v>0</v>
      </c>
      <c r="M7" s="369">
        <v>0</v>
      </c>
      <c r="N7" s="368">
        <v>0</v>
      </c>
      <c r="P7" s="15"/>
      <c r="Q7" s="317"/>
    </row>
    <row r="8" spans="1:17" ht="18.75" thickTop="1" thickBot="1">
      <c r="A8" s="182" t="s">
        <v>297</v>
      </c>
      <c r="B8" s="183">
        <v>1</v>
      </c>
      <c r="C8" s="313">
        <f>10+B8+'Personal File'!$C$16</f>
        <v>16</v>
      </c>
      <c r="D8" s="184" t="s">
        <v>407</v>
      </c>
      <c r="F8" s="367" t="s">
        <v>313</v>
      </c>
      <c r="G8" s="366">
        <f t="shared" ref="G8:N8" si="0">SUM(G4:G7)</f>
        <v>4</v>
      </c>
      <c r="H8" s="365">
        <f t="shared" si="0"/>
        <v>8</v>
      </c>
      <c r="I8" s="365">
        <f t="shared" si="0"/>
        <v>7</v>
      </c>
      <c r="J8" s="365">
        <f t="shared" si="0"/>
        <v>5</v>
      </c>
      <c r="K8" s="365">
        <f t="shared" si="0"/>
        <v>5</v>
      </c>
      <c r="L8" s="365">
        <f t="shared" si="0"/>
        <v>4</v>
      </c>
      <c r="M8" s="364">
        <f t="shared" si="0"/>
        <v>0</v>
      </c>
      <c r="N8" s="363">
        <f t="shared" si="0"/>
        <v>0</v>
      </c>
      <c r="P8" s="15"/>
      <c r="Q8" s="318" t="s">
        <v>119</v>
      </c>
    </row>
    <row r="9" spans="1:17" ht="17.25" thickTop="1">
      <c r="A9" s="182" t="s">
        <v>243</v>
      </c>
      <c r="B9" s="183">
        <v>1</v>
      </c>
      <c r="C9" s="313">
        <f>10+B9+'Personal File'!$C$16</f>
        <v>16</v>
      </c>
      <c r="D9" s="184" t="s">
        <v>139</v>
      </c>
      <c r="F9" s="362"/>
      <c r="G9" s="362"/>
      <c r="H9" s="362"/>
      <c r="I9" s="362"/>
      <c r="J9" s="362"/>
      <c r="K9" s="362"/>
      <c r="L9" s="362"/>
      <c r="M9" s="362"/>
      <c r="N9" s="362"/>
      <c r="P9" s="15"/>
      <c r="Q9" s="408" t="s">
        <v>264</v>
      </c>
    </row>
    <row r="10" spans="1:17">
      <c r="A10" s="182" t="s">
        <v>403</v>
      </c>
      <c r="B10" s="183">
        <v>1</v>
      </c>
      <c r="C10" s="313">
        <f>10+B10+'Personal File'!$C$16</f>
        <v>16</v>
      </c>
      <c r="D10" s="184" t="s">
        <v>139</v>
      </c>
      <c r="P10" s="15"/>
      <c r="Q10" s="408" t="s">
        <v>327</v>
      </c>
    </row>
    <row r="11" spans="1:17">
      <c r="A11" s="182" t="s">
        <v>239</v>
      </c>
      <c r="B11" s="183">
        <v>1</v>
      </c>
      <c r="C11" s="313">
        <f>10+B11+'Personal File'!$C$16</f>
        <v>16</v>
      </c>
      <c r="D11" s="184" t="s">
        <v>139</v>
      </c>
      <c r="P11" s="15"/>
      <c r="Q11" s="188" t="s">
        <v>261</v>
      </c>
    </row>
    <row r="12" spans="1:17">
      <c r="A12" s="182" t="s">
        <v>290</v>
      </c>
      <c r="B12" s="183">
        <v>1</v>
      </c>
      <c r="C12" s="313">
        <f>10+B12+'Personal File'!$C$16</f>
        <v>16</v>
      </c>
      <c r="D12" s="184" t="s">
        <v>407</v>
      </c>
      <c r="P12" s="15"/>
      <c r="Q12" s="472" t="s">
        <v>332</v>
      </c>
    </row>
    <row r="13" spans="1:17">
      <c r="A13" s="397" t="s">
        <v>574</v>
      </c>
      <c r="B13" s="183">
        <v>1</v>
      </c>
      <c r="C13" s="313">
        <f>10+B13+'Personal File'!$C$16</f>
        <v>16</v>
      </c>
      <c r="D13" s="184" t="s">
        <v>139</v>
      </c>
      <c r="P13" s="15"/>
      <c r="Q13" s="408" t="str">
        <f>CONCATENATE("Metamagic Effect ",3+'Personal File'!C16,"/day")</f>
        <v>Metamagic Effect 8/day</v>
      </c>
    </row>
    <row r="14" spans="1:17">
      <c r="A14" s="216" t="s">
        <v>240</v>
      </c>
      <c r="B14" s="312">
        <v>1</v>
      </c>
      <c r="C14" s="419">
        <f>10+B14+'Personal File'!$C$16</f>
        <v>16</v>
      </c>
      <c r="D14" s="185" t="s">
        <v>139</v>
      </c>
      <c r="P14" s="15"/>
      <c r="Q14" s="408" t="s">
        <v>265</v>
      </c>
    </row>
    <row r="15" spans="1:17">
      <c r="A15" s="186" t="s">
        <v>409</v>
      </c>
      <c r="B15" s="187">
        <v>2</v>
      </c>
      <c r="C15" s="91">
        <f>10+B15+'Personal File'!$C$16</f>
        <v>17</v>
      </c>
      <c r="D15" s="184" t="s">
        <v>407</v>
      </c>
      <c r="P15" s="15"/>
      <c r="Q15" s="408" t="s">
        <v>263</v>
      </c>
    </row>
    <row r="16" spans="1:17">
      <c r="A16" s="186" t="s">
        <v>237</v>
      </c>
      <c r="B16" s="187">
        <v>2</v>
      </c>
      <c r="C16" s="91">
        <f>10+B16+'Personal File'!$C$16</f>
        <v>17</v>
      </c>
      <c r="D16" s="184" t="s">
        <v>407</v>
      </c>
      <c r="P16" s="15"/>
      <c r="Q16" s="408" t="s">
        <v>130</v>
      </c>
    </row>
    <row r="17" spans="1:17">
      <c r="A17" s="186" t="s">
        <v>237</v>
      </c>
      <c r="B17" s="187">
        <v>2</v>
      </c>
      <c r="C17" s="91">
        <f>10+B17+'Personal File'!$C$16</f>
        <v>17</v>
      </c>
      <c r="D17" s="184" t="s">
        <v>139</v>
      </c>
      <c r="P17" s="15"/>
      <c r="Q17" s="409" t="s">
        <v>145</v>
      </c>
    </row>
    <row r="18" spans="1:17" ht="17.25" thickBot="1">
      <c r="A18" s="186" t="s">
        <v>351</v>
      </c>
      <c r="B18" s="187">
        <v>2</v>
      </c>
      <c r="C18" s="91">
        <f>10+B18+'Personal File'!$C$16</f>
        <v>17</v>
      </c>
      <c r="D18" s="184" t="s">
        <v>139</v>
      </c>
      <c r="P18" s="15"/>
      <c r="Q18" s="410" t="s">
        <v>330</v>
      </c>
    </row>
    <row r="19" spans="1:17" ht="18" thickTop="1" thickBot="1">
      <c r="A19" s="186" t="s">
        <v>416</v>
      </c>
      <c r="B19" s="187">
        <v>2</v>
      </c>
      <c r="C19" s="91">
        <f>10+B19+'Personal File'!$C$16</f>
        <v>17</v>
      </c>
      <c r="D19" s="184" t="s">
        <v>407</v>
      </c>
      <c r="P19" s="15"/>
      <c r="Q19" s="317"/>
    </row>
    <row r="20" spans="1:17" ht="18.75" thickTop="1" thickBot="1">
      <c r="A20" s="186" t="s">
        <v>337</v>
      </c>
      <c r="B20" s="187">
        <v>2</v>
      </c>
      <c r="C20" s="91">
        <f>10+B20+'Personal File'!$C$16</f>
        <v>17</v>
      </c>
      <c r="D20" s="184" t="s">
        <v>139</v>
      </c>
      <c r="P20" s="15"/>
      <c r="Q20" s="320" t="s">
        <v>121</v>
      </c>
    </row>
    <row r="21" spans="1:17">
      <c r="A21" s="217" t="s">
        <v>341</v>
      </c>
      <c r="B21" s="417">
        <v>2</v>
      </c>
      <c r="C21" s="418">
        <f>10+B21+'Personal File'!$C$16</f>
        <v>17</v>
      </c>
      <c r="D21" s="185" t="s">
        <v>139</v>
      </c>
      <c r="P21" s="15"/>
      <c r="Q21" s="170" t="s">
        <v>193</v>
      </c>
    </row>
    <row r="22" spans="1:17" ht="17.25" thickBot="1">
      <c r="A22" s="182" t="s">
        <v>406</v>
      </c>
      <c r="B22" s="187">
        <v>3</v>
      </c>
      <c r="C22" s="91">
        <f>10+B22+'Personal File'!$C$16</f>
        <v>18</v>
      </c>
      <c r="D22" s="184" t="s">
        <v>407</v>
      </c>
      <c r="P22" s="15"/>
      <c r="Q22" s="171" t="s">
        <v>192</v>
      </c>
    </row>
    <row r="23" spans="1:17" ht="18" thickTop="1" thickBot="1">
      <c r="A23" s="186" t="s">
        <v>234</v>
      </c>
      <c r="B23" s="187">
        <v>3</v>
      </c>
      <c r="C23" s="91">
        <f>10+B23+'Personal File'!$C$16</f>
        <v>18</v>
      </c>
      <c r="D23" s="184" t="s">
        <v>139</v>
      </c>
      <c r="P23" s="15"/>
    </row>
    <row r="24" spans="1:17" ht="18.75" thickTop="1" thickBot="1">
      <c r="A24" s="186" t="s">
        <v>233</v>
      </c>
      <c r="B24" s="187">
        <v>3</v>
      </c>
      <c r="C24" s="91">
        <f>10+B24+'Personal File'!$C$16</f>
        <v>18</v>
      </c>
      <c r="D24" s="184" t="s">
        <v>139</v>
      </c>
      <c r="P24" s="15"/>
      <c r="Q24" s="319" t="s">
        <v>87</v>
      </c>
    </row>
    <row r="25" spans="1:17">
      <c r="A25" s="186" t="s">
        <v>377</v>
      </c>
      <c r="B25" s="187">
        <v>3</v>
      </c>
      <c r="C25" s="91">
        <f>10+B25+'Personal File'!$C$16</f>
        <v>18</v>
      </c>
      <c r="D25" s="184" t="s">
        <v>139</v>
      </c>
      <c r="P25" s="15"/>
      <c r="Q25" s="169" t="s">
        <v>267</v>
      </c>
    </row>
    <row r="26" spans="1:17">
      <c r="A26" s="217" t="s">
        <v>369</v>
      </c>
      <c r="B26" s="417">
        <v>3</v>
      </c>
      <c r="C26" s="418">
        <f>10+B26+'Personal File'!$C$16</f>
        <v>18</v>
      </c>
      <c r="D26" s="185" t="s">
        <v>407</v>
      </c>
      <c r="P26" s="15"/>
      <c r="Q26" s="170" t="s">
        <v>266</v>
      </c>
    </row>
    <row r="27" spans="1:17" ht="17.25" thickBot="1">
      <c r="A27" s="186" t="s">
        <v>575</v>
      </c>
      <c r="B27" s="187">
        <v>4</v>
      </c>
      <c r="C27" s="91">
        <f>10+B27+'Personal File'!$C$16</f>
        <v>19</v>
      </c>
      <c r="D27" s="184" t="s">
        <v>139</v>
      </c>
      <c r="P27" s="15"/>
      <c r="Q27" s="189" t="s">
        <v>268</v>
      </c>
    </row>
    <row r="28" spans="1:17" ht="17.25" thickTop="1">
      <c r="A28" s="186" t="s">
        <v>412</v>
      </c>
      <c r="B28" s="187">
        <v>4</v>
      </c>
      <c r="C28" s="91">
        <f>10+B28+'Personal File'!$C$16</f>
        <v>19</v>
      </c>
      <c r="D28" s="184" t="s">
        <v>407</v>
      </c>
      <c r="P28" s="15"/>
    </row>
    <row r="29" spans="1:17">
      <c r="A29" s="186" t="s">
        <v>412</v>
      </c>
      <c r="B29" s="187">
        <v>4</v>
      </c>
      <c r="C29" s="91">
        <f>10+B29+'Personal File'!$C$16</f>
        <v>19</v>
      </c>
      <c r="D29" s="184" t="s">
        <v>139</v>
      </c>
      <c r="P29" s="15"/>
    </row>
    <row r="30" spans="1:17">
      <c r="A30" s="186" t="s">
        <v>375</v>
      </c>
      <c r="B30" s="187">
        <v>4</v>
      </c>
      <c r="C30" s="91">
        <f>10+B30+'Personal File'!$C$16</f>
        <v>19</v>
      </c>
      <c r="D30" s="184" t="s">
        <v>139</v>
      </c>
      <c r="P30" s="15"/>
    </row>
    <row r="31" spans="1:17">
      <c r="A31" s="217" t="s">
        <v>367</v>
      </c>
      <c r="B31" s="417">
        <v>4</v>
      </c>
      <c r="C31" s="418">
        <f>10+B31+'Personal File'!$C$16</f>
        <v>19</v>
      </c>
      <c r="D31" s="185" t="s">
        <v>407</v>
      </c>
    </row>
    <row r="32" spans="1:17">
      <c r="A32" s="186" t="s">
        <v>252</v>
      </c>
      <c r="B32" s="187">
        <v>5</v>
      </c>
      <c r="C32" s="91">
        <f>10+B32+'Personal File'!$C$16</f>
        <v>20</v>
      </c>
      <c r="D32" s="184" t="s">
        <v>139</v>
      </c>
    </row>
    <row r="33" spans="1:4">
      <c r="A33" s="186" t="s">
        <v>382</v>
      </c>
      <c r="B33" s="187">
        <v>5</v>
      </c>
      <c r="C33" s="91">
        <f>10+B33+'Personal File'!$C$16</f>
        <v>20</v>
      </c>
      <c r="D33" s="184" t="s">
        <v>407</v>
      </c>
    </row>
    <row r="34" spans="1:4">
      <c r="A34" s="186" t="s">
        <v>399</v>
      </c>
      <c r="B34" s="187">
        <v>5</v>
      </c>
      <c r="C34" s="91">
        <f>10+B34+'Personal File'!$C$16</f>
        <v>20</v>
      </c>
      <c r="D34" s="184" t="s">
        <v>139</v>
      </c>
    </row>
    <row r="35" spans="1:4">
      <c r="A35" s="186" t="s">
        <v>576</v>
      </c>
      <c r="B35" s="187">
        <v>5</v>
      </c>
      <c r="C35" s="91">
        <f>10+B35+'Personal File'!$C$16</f>
        <v>20</v>
      </c>
      <c r="D35" s="184" t="s">
        <v>139</v>
      </c>
    </row>
    <row r="36" spans="1:4" ht="17.25" thickBot="1">
      <c r="A36" s="218" t="s">
        <v>228</v>
      </c>
      <c r="B36" s="420">
        <v>5</v>
      </c>
      <c r="C36" s="201">
        <f>10+B36+'Personal File'!$C$16</f>
        <v>20</v>
      </c>
      <c r="D36" s="325" t="s">
        <v>139</v>
      </c>
    </row>
    <row r="37" spans="1:4" ht="17.25" thickTop="1"/>
  </sheetData>
  <sortState ref="Q9:Q20">
    <sortCondition ref="Q9:Q20"/>
  </sortState>
  <phoneticPr fontId="0" type="noConversion"/>
  <conditionalFormatting sqref="D3:D36">
    <cfRule type="cellIs" dxfId="80" priority="79" stopIfTrue="1" operator="equal">
      <formula>"þ"</formula>
    </cfRule>
  </conditionalFormatting>
  <conditionalFormatting sqref="D28">
    <cfRule type="cellIs" dxfId="79" priority="72" stopIfTrue="1" operator="equal">
      <formula>"þ"</formula>
    </cfRule>
  </conditionalFormatting>
  <conditionalFormatting sqref="D27">
    <cfRule type="cellIs" dxfId="78" priority="76" stopIfTrue="1" operator="equal">
      <formula>"þ"</formula>
    </cfRule>
  </conditionalFormatting>
  <conditionalFormatting sqref="D22">
    <cfRule type="cellIs" dxfId="77" priority="77" stopIfTrue="1" operator="equal">
      <formula>"þ"</formula>
    </cfRule>
  </conditionalFormatting>
  <conditionalFormatting sqref="D28">
    <cfRule type="cellIs" dxfId="76" priority="74" stopIfTrue="1" operator="equal">
      <formula>"þ"</formula>
    </cfRule>
  </conditionalFormatting>
  <conditionalFormatting sqref="D24">
    <cfRule type="cellIs" dxfId="75" priority="75" stopIfTrue="1" operator="equal">
      <formula>"þ"</formula>
    </cfRule>
  </conditionalFormatting>
  <conditionalFormatting sqref="D24">
    <cfRule type="cellIs" dxfId="74" priority="73" stopIfTrue="1" operator="equal">
      <formula>"þ"</formula>
    </cfRule>
  </conditionalFormatting>
  <conditionalFormatting sqref="D30">
    <cfRule type="cellIs" dxfId="73" priority="70" stopIfTrue="1" operator="equal">
      <formula>"þ"</formula>
    </cfRule>
  </conditionalFormatting>
  <conditionalFormatting sqref="D26">
    <cfRule type="cellIs" dxfId="72" priority="71" stopIfTrue="1" operator="equal">
      <formula>"þ"</formula>
    </cfRule>
  </conditionalFormatting>
  <conditionalFormatting sqref="D29">
    <cfRule type="cellIs" dxfId="71" priority="63" stopIfTrue="1" operator="equal">
      <formula>"þ"</formula>
    </cfRule>
  </conditionalFormatting>
  <conditionalFormatting sqref="D28">
    <cfRule type="cellIs" dxfId="70" priority="67" stopIfTrue="1" operator="equal">
      <formula>"þ"</formula>
    </cfRule>
  </conditionalFormatting>
  <conditionalFormatting sqref="D23">
    <cfRule type="cellIs" dxfId="69" priority="68" stopIfTrue="1" operator="equal">
      <formula>"þ"</formula>
    </cfRule>
  </conditionalFormatting>
  <conditionalFormatting sqref="D29">
    <cfRule type="cellIs" dxfId="68" priority="65" stopIfTrue="1" operator="equal">
      <formula>"þ"</formula>
    </cfRule>
  </conditionalFormatting>
  <conditionalFormatting sqref="D25">
    <cfRule type="cellIs" dxfId="67" priority="66" stopIfTrue="1" operator="equal">
      <formula>"þ"</formula>
    </cfRule>
  </conditionalFormatting>
  <conditionalFormatting sqref="D25">
    <cfRule type="cellIs" dxfId="66" priority="64" stopIfTrue="1" operator="equal">
      <formula>"þ"</formula>
    </cfRule>
  </conditionalFormatting>
  <conditionalFormatting sqref="D31">
    <cfRule type="cellIs" dxfId="65" priority="61" stopIfTrue="1" operator="equal">
      <formula>"þ"</formula>
    </cfRule>
  </conditionalFormatting>
  <conditionalFormatting sqref="D27">
    <cfRule type="cellIs" dxfId="64" priority="62" stopIfTrue="1" operator="equal">
      <formula>"þ"</formula>
    </cfRule>
  </conditionalFormatting>
  <conditionalFormatting sqref="D27">
    <cfRule type="cellIs" dxfId="63" priority="58" stopIfTrue="1" operator="equal">
      <formula>"þ"</formula>
    </cfRule>
  </conditionalFormatting>
  <conditionalFormatting sqref="D26">
    <cfRule type="cellIs" dxfId="62" priority="60" stopIfTrue="1" operator="equal">
      <formula>"þ"</formula>
    </cfRule>
  </conditionalFormatting>
  <conditionalFormatting sqref="D27">
    <cfRule type="cellIs" dxfId="61" priority="59" stopIfTrue="1" operator="equal">
      <formula>"þ"</formula>
    </cfRule>
  </conditionalFormatting>
  <conditionalFormatting sqref="D25">
    <cfRule type="cellIs" dxfId="60" priority="57" stopIfTrue="1" operator="equal">
      <formula>"þ"</formula>
    </cfRule>
  </conditionalFormatting>
  <conditionalFormatting sqref="D27">
    <cfRule type="cellIs" dxfId="59" priority="56" stopIfTrue="1" operator="equal">
      <formula>"þ"</formula>
    </cfRule>
  </conditionalFormatting>
  <conditionalFormatting sqref="D26">
    <cfRule type="cellIs" dxfId="58" priority="55" stopIfTrue="1" operator="equal">
      <formula>"þ"</formula>
    </cfRule>
  </conditionalFormatting>
  <conditionalFormatting sqref="D29">
    <cfRule type="cellIs" dxfId="57" priority="54" stopIfTrue="1" operator="equal">
      <formula>"þ"</formula>
    </cfRule>
  </conditionalFormatting>
  <conditionalFormatting sqref="D30">
    <cfRule type="cellIs" dxfId="56" priority="53" stopIfTrue="1" operator="equal">
      <formula>"þ"</formula>
    </cfRule>
  </conditionalFormatting>
  <conditionalFormatting sqref="D26">
    <cfRule type="cellIs" dxfId="55" priority="52" stopIfTrue="1" operator="equal">
      <formula>"þ"</formula>
    </cfRule>
  </conditionalFormatting>
  <conditionalFormatting sqref="D25">
    <cfRule type="cellIs" dxfId="54" priority="51" stopIfTrue="1" operator="equal">
      <formula>"þ"</formula>
    </cfRule>
  </conditionalFormatting>
  <conditionalFormatting sqref="D24">
    <cfRule type="cellIs" dxfId="53" priority="50" stopIfTrue="1" operator="equal">
      <formula>"þ"</formula>
    </cfRule>
  </conditionalFormatting>
  <conditionalFormatting sqref="D24">
    <cfRule type="cellIs" dxfId="52" priority="49" stopIfTrue="1" operator="equal">
      <formula>"þ"</formula>
    </cfRule>
  </conditionalFormatting>
  <conditionalFormatting sqref="D26">
    <cfRule type="cellIs" dxfId="51" priority="48" stopIfTrue="1" operator="equal">
      <formula>"þ"</formula>
    </cfRule>
  </conditionalFormatting>
  <conditionalFormatting sqref="D26">
    <cfRule type="cellIs" dxfId="50" priority="45" stopIfTrue="1" operator="equal">
      <formula>"þ"</formula>
    </cfRule>
  </conditionalFormatting>
  <conditionalFormatting sqref="D25">
    <cfRule type="cellIs" dxfId="49" priority="47" stopIfTrue="1" operator="equal">
      <formula>"þ"</formula>
    </cfRule>
  </conditionalFormatting>
  <conditionalFormatting sqref="D26">
    <cfRule type="cellIs" dxfId="48" priority="46" stopIfTrue="1" operator="equal">
      <formula>"þ"</formula>
    </cfRule>
  </conditionalFormatting>
  <conditionalFormatting sqref="D24">
    <cfRule type="cellIs" dxfId="47" priority="44" stopIfTrue="1" operator="equal">
      <formula>"þ"</formula>
    </cfRule>
  </conditionalFormatting>
  <conditionalFormatting sqref="D26">
    <cfRule type="cellIs" dxfId="46" priority="43" stopIfTrue="1" operator="equal">
      <formula>"þ"</formula>
    </cfRule>
  </conditionalFormatting>
  <conditionalFormatting sqref="D25">
    <cfRule type="cellIs" dxfId="45" priority="42" stopIfTrue="1" operator="equal">
      <formula>"þ"</formula>
    </cfRule>
  </conditionalFormatting>
  <conditionalFormatting sqref="D29">
    <cfRule type="cellIs" dxfId="44" priority="36" stopIfTrue="1" operator="equal">
      <formula>"þ"</formula>
    </cfRule>
  </conditionalFormatting>
  <conditionalFormatting sqref="D28">
    <cfRule type="cellIs" dxfId="43" priority="40" stopIfTrue="1" operator="equal">
      <formula>"þ"</formula>
    </cfRule>
  </conditionalFormatting>
  <conditionalFormatting sqref="D23">
    <cfRule type="cellIs" dxfId="42" priority="41" stopIfTrue="1" operator="equal">
      <formula>"þ"</formula>
    </cfRule>
  </conditionalFormatting>
  <conditionalFormatting sqref="D29">
    <cfRule type="cellIs" dxfId="41" priority="38" stopIfTrue="1" operator="equal">
      <formula>"þ"</formula>
    </cfRule>
  </conditionalFormatting>
  <conditionalFormatting sqref="D25">
    <cfRule type="cellIs" dxfId="40" priority="39" stopIfTrue="1" operator="equal">
      <formula>"þ"</formula>
    </cfRule>
  </conditionalFormatting>
  <conditionalFormatting sqref="D25">
    <cfRule type="cellIs" dxfId="39" priority="37" stopIfTrue="1" operator="equal">
      <formula>"þ"</formula>
    </cfRule>
  </conditionalFormatting>
  <conditionalFormatting sqref="D31">
    <cfRule type="cellIs" dxfId="38" priority="34" stopIfTrue="1" operator="equal">
      <formula>"þ"</formula>
    </cfRule>
  </conditionalFormatting>
  <conditionalFormatting sqref="D27">
    <cfRule type="cellIs" dxfId="37" priority="35" stopIfTrue="1" operator="equal">
      <formula>"þ"</formula>
    </cfRule>
  </conditionalFormatting>
  <conditionalFormatting sqref="D30">
    <cfRule type="cellIs" dxfId="36" priority="28" stopIfTrue="1" operator="equal">
      <formula>"þ"</formula>
    </cfRule>
  </conditionalFormatting>
  <conditionalFormatting sqref="D29">
    <cfRule type="cellIs" dxfId="35" priority="32" stopIfTrue="1" operator="equal">
      <formula>"þ"</formula>
    </cfRule>
  </conditionalFormatting>
  <conditionalFormatting sqref="D24">
    <cfRule type="cellIs" dxfId="34" priority="33" stopIfTrue="1" operator="equal">
      <formula>"þ"</formula>
    </cfRule>
  </conditionalFormatting>
  <conditionalFormatting sqref="D30">
    <cfRule type="cellIs" dxfId="33" priority="30" stopIfTrue="1" operator="equal">
      <formula>"þ"</formula>
    </cfRule>
  </conditionalFormatting>
  <conditionalFormatting sqref="D26">
    <cfRule type="cellIs" dxfId="32" priority="31" stopIfTrue="1" operator="equal">
      <formula>"þ"</formula>
    </cfRule>
  </conditionalFormatting>
  <conditionalFormatting sqref="D26">
    <cfRule type="cellIs" dxfId="31" priority="29" stopIfTrue="1" operator="equal">
      <formula>"þ"</formula>
    </cfRule>
  </conditionalFormatting>
  <conditionalFormatting sqref="D32">
    <cfRule type="cellIs" dxfId="30" priority="26" stopIfTrue="1" operator="equal">
      <formula>"þ"</formula>
    </cfRule>
  </conditionalFormatting>
  <conditionalFormatting sqref="D28">
    <cfRule type="cellIs" dxfId="29" priority="27" stopIfTrue="1" operator="equal">
      <formula>"þ"</formula>
    </cfRule>
  </conditionalFormatting>
  <conditionalFormatting sqref="D28">
    <cfRule type="cellIs" dxfId="28" priority="23" stopIfTrue="1" operator="equal">
      <formula>"þ"</formula>
    </cfRule>
  </conditionalFormatting>
  <conditionalFormatting sqref="D27">
    <cfRule type="cellIs" dxfId="27" priority="25" stopIfTrue="1" operator="equal">
      <formula>"þ"</formula>
    </cfRule>
  </conditionalFormatting>
  <conditionalFormatting sqref="D28">
    <cfRule type="cellIs" dxfId="26" priority="24" stopIfTrue="1" operator="equal">
      <formula>"þ"</formula>
    </cfRule>
  </conditionalFormatting>
  <conditionalFormatting sqref="D26">
    <cfRule type="cellIs" dxfId="25" priority="22" stopIfTrue="1" operator="equal">
      <formula>"þ"</formula>
    </cfRule>
  </conditionalFormatting>
  <conditionalFormatting sqref="D28">
    <cfRule type="cellIs" dxfId="24" priority="21" stopIfTrue="1" operator="equal">
      <formula>"þ"</formula>
    </cfRule>
  </conditionalFormatting>
  <conditionalFormatting sqref="D27">
    <cfRule type="cellIs" dxfId="23" priority="20" stopIfTrue="1" operator="equal">
      <formula>"þ"</formula>
    </cfRule>
  </conditionalFormatting>
  <conditionalFormatting sqref="D30">
    <cfRule type="cellIs" dxfId="22" priority="19" stopIfTrue="1" operator="equal">
      <formula>"þ"</formula>
    </cfRule>
  </conditionalFormatting>
  <conditionalFormatting sqref="D31">
    <cfRule type="cellIs" dxfId="21" priority="18" stopIfTrue="1" operator="equal">
      <formula>"þ"</formula>
    </cfRule>
  </conditionalFormatting>
  <conditionalFormatting sqref="D27">
    <cfRule type="cellIs" dxfId="20" priority="17" stopIfTrue="1" operator="equal">
      <formula>"þ"</formula>
    </cfRule>
  </conditionalFormatting>
  <conditionalFormatting sqref="D26">
    <cfRule type="cellIs" dxfId="19" priority="16" stopIfTrue="1" operator="equal">
      <formula>"þ"</formula>
    </cfRule>
  </conditionalFormatting>
  <conditionalFormatting sqref="D25">
    <cfRule type="cellIs" dxfId="18" priority="15" stopIfTrue="1" operator="equal">
      <formula>"þ"</formula>
    </cfRule>
  </conditionalFormatting>
  <conditionalFormatting sqref="D25">
    <cfRule type="cellIs" dxfId="17" priority="14" stopIfTrue="1" operator="equal">
      <formula>"þ"</formula>
    </cfRule>
  </conditionalFormatting>
  <conditionalFormatting sqref="D27">
    <cfRule type="cellIs" dxfId="16" priority="13" stopIfTrue="1" operator="equal">
      <formula>"þ"</formula>
    </cfRule>
  </conditionalFormatting>
  <conditionalFormatting sqref="D27">
    <cfRule type="cellIs" dxfId="15" priority="10" stopIfTrue="1" operator="equal">
      <formula>"þ"</formula>
    </cfRule>
  </conditionalFormatting>
  <conditionalFormatting sqref="D26">
    <cfRule type="cellIs" dxfId="14" priority="12" stopIfTrue="1" operator="equal">
      <formula>"þ"</formula>
    </cfRule>
  </conditionalFormatting>
  <conditionalFormatting sqref="D27">
    <cfRule type="cellIs" dxfId="13" priority="11" stopIfTrue="1" operator="equal">
      <formula>"þ"</formula>
    </cfRule>
  </conditionalFormatting>
  <conditionalFormatting sqref="D25">
    <cfRule type="cellIs" dxfId="12" priority="9" stopIfTrue="1" operator="equal">
      <formula>"þ"</formula>
    </cfRule>
  </conditionalFormatting>
  <conditionalFormatting sqref="D27">
    <cfRule type="cellIs" dxfId="11" priority="8" stopIfTrue="1" operator="equal">
      <formula>"þ"</formula>
    </cfRule>
  </conditionalFormatting>
  <conditionalFormatting sqref="D26">
    <cfRule type="cellIs" dxfId="10" priority="7" stopIfTrue="1" operator="equal">
      <formula>"þ"</formula>
    </cfRule>
  </conditionalFormatting>
  <conditionalFormatting sqref="D23">
    <cfRule type="cellIs" dxfId="9" priority="6" stopIfTrue="1" operator="equal">
      <formula>"þ"</formula>
    </cfRule>
  </conditionalFormatting>
  <conditionalFormatting sqref="D23">
    <cfRule type="cellIs" dxfId="8" priority="5" stopIfTrue="1" operator="equal">
      <formula>"þ"</formula>
    </cfRule>
  </conditionalFormatting>
  <conditionalFormatting sqref="D23">
    <cfRule type="cellIs" dxfId="7" priority="4" stopIfTrue="1" operator="equal">
      <formula>"þ"</formula>
    </cfRule>
  </conditionalFormatting>
  <conditionalFormatting sqref="D23">
    <cfRule type="cellIs" dxfId="6" priority="3" stopIfTrue="1" operator="equal">
      <formula>"þ"</formula>
    </cfRule>
  </conditionalFormatting>
  <conditionalFormatting sqref="D23">
    <cfRule type="cellIs" dxfId="5" priority="2" stopIfTrue="1" operator="equal">
      <formula>"þ"</formula>
    </cfRule>
  </conditionalFormatting>
  <conditionalFormatting sqref="D23">
    <cfRule type="cellIs" dxfId="4"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
  <sheetViews>
    <sheetView showGridLines="0" workbookViewId="0"/>
  </sheetViews>
  <sheetFormatPr defaultColWidth="13" defaultRowHeight="15.75"/>
  <cols>
    <col min="1" max="1" width="22" style="25" customWidth="1"/>
    <col min="2" max="2" width="8.625" style="25" customWidth="1"/>
    <col min="3" max="3" width="6.125" style="25" customWidth="1"/>
    <col min="4" max="4" width="8.25" style="25" customWidth="1"/>
    <col min="5" max="5" width="8.375" style="25" customWidth="1"/>
    <col min="6" max="6" width="8.375" style="25" bestFit="1" customWidth="1"/>
    <col min="7" max="8" width="5.625" style="25" customWidth="1"/>
    <col min="9" max="9" width="26.625" style="25" customWidth="1"/>
    <col min="10" max="10" width="4.875" style="1" bestFit="1" customWidth="1"/>
    <col min="11" max="16384" width="13" style="1"/>
  </cols>
  <sheetData>
    <row r="1" spans="1:9" ht="24" thickBot="1">
      <c r="A1" s="22" t="s">
        <v>30</v>
      </c>
      <c r="B1" s="22"/>
      <c r="C1" s="22"/>
      <c r="D1" s="22"/>
      <c r="E1" s="22"/>
      <c r="F1" s="22"/>
      <c r="G1" s="22"/>
      <c r="H1" s="22"/>
      <c r="I1" s="22"/>
    </row>
    <row r="2" spans="1:9" ht="17.25" thickTop="1" thickBot="1">
      <c r="A2" s="399" t="s">
        <v>8</v>
      </c>
      <c r="B2" s="400" t="s">
        <v>9</v>
      </c>
      <c r="C2" s="400" t="s">
        <v>33</v>
      </c>
      <c r="D2" s="400" t="s">
        <v>34</v>
      </c>
      <c r="E2" s="401" t="s">
        <v>78</v>
      </c>
      <c r="F2" s="400" t="s">
        <v>31</v>
      </c>
      <c r="G2" s="400" t="s">
        <v>35</v>
      </c>
      <c r="H2" s="402" t="s">
        <v>122</v>
      </c>
      <c r="I2" s="403" t="s">
        <v>7</v>
      </c>
    </row>
    <row r="3" spans="1:9">
      <c r="A3" s="454" t="s">
        <v>568</v>
      </c>
      <c r="B3" s="456" t="s">
        <v>177</v>
      </c>
      <c r="C3" s="467" t="s">
        <v>569</v>
      </c>
      <c r="D3" s="468" t="s">
        <v>569</v>
      </c>
      <c r="E3" s="460" t="s">
        <v>566</v>
      </c>
      <c r="F3" s="456" t="s">
        <v>567</v>
      </c>
      <c r="G3" s="462">
        <v>4</v>
      </c>
      <c r="H3" s="464" t="str">
        <f>CONCATENATE("+",RIGHT('Personal File'!$E$9)+'Personal File'!$C$13+D3)</f>
        <v>+4</v>
      </c>
      <c r="I3" s="469"/>
    </row>
    <row r="4" spans="1:9" ht="16.5" thickBot="1">
      <c r="A4" s="455" t="s">
        <v>126</v>
      </c>
      <c r="B4" s="457" t="s">
        <v>107</v>
      </c>
      <c r="C4" s="458" t="s">
        <v>70</v>
      </c>
      <c r="D4" s="459" t="s">
        <v>70</v>
      </c>
      <c r="E4" s="459" t="s">
        <v>114</v>
      </c>
      <c r="F4" s="461" t="s">
        <v>115</v>
      </c>
      <c r="G4" s="463">
        <v>1</v>
      </c>
      <c r="H4" s="465" t="str">
        <f>CONCATENATE("+",RIGHT('Personal File'!$E$9)+'Personal File'!$C$13+D4)</f>
        <v>+3</v>
      </c>
      <c r="I4" s="466"/>
    </row>
    <row r="5" spans="1:9" ht="6" customHeight="1" thickTop="1" thickBot="1"/>
    <row r="6" spans="1:9" ht="17.25" thickTop="1" thickBot="1">
      <c r="A6" s="399" t="s">
        <v>11</v>
      </c>
      <c r="B6" s="400" t="s">
        <v>12</v>
      </c>
      <c r="C6" s="400" t="s">
        <v>33</v>
      </c>
      <c r="D6" s="400" t="s">
        <v>34</v>
      </c>
      <c r="E6" s="401" t="s">
        <v>78</v>
      </c>
      <c r="F6" s="400" t="s">
        <v>13</v>
      </c>
      <c r="G6" s="400" t="s">
        <v>35</v>
      </c>
      <c r="H6" s="402" t="s">
        <v>122</v>
      </c>
      <c r="I6" s="403" t="s">
        <v>7</v>
      </c>
    </row>
    <row r="7" spans="1:9" ht="16.5" thickBot="1">
      <c r="A7" s="193" t="s">
        <v>570</v>
      </c>
      <c r="B7" s="470" t="s">
        <v>107</v>
      </c>
      <c r="C7" s="41" t="s">
        <v>70</v>
      </c>
      <c r="D7" s="471" t="s">
        <v>569</v>
      </c>
      <c r="E7" s="23" t="s">
        <v>566</v>
      </c>
      <c r="F7" s="41" t="s">
        <v>571</v>
      </c>
      <c r="G7" s="26">
        <v>0.5</v>
      </c>
      <c r="H7" s="190" t="str">
        <f>CONCATENATE("+",RIGHT('Personal File'!$E$9)+'Personal File'!$C$14+D7)</f>
        <v>+6</v>
      </c>
      <c r="I7" s="24"/>
    </row>
    <row r="8" spans="1:9" ht="6" customHeight="1" thickTop="1" thickBot="1">
      <c r="D8" s="27"/>
      <c r="E8" s="27"/>
      <c r="G8" s="28"/>
      <c r="H8" s="28"/>
    </row>
    <row r="9" spans="1:9" ht="17.25" thickTop="1" thickBot="1">
      <c r="A9" s="399" t="s">
        <v>82</v>
      </c>
      <c r="B9" s="400" t="s">
        <v>24</v>
      </c>
      <c r="C9" s="400" t="s">
        <v>42</v>
      </c>
      <c r="D9" s="400" t="s">
        <v>96</v>
      </c>
      <c r="E9" s="400" t="s">
        <v>97</v>
      </c>
      <c r="F9" s="400" t="s">
        <v>98</v>
      </c>
      <c r="G9" s="400" t="s">
        <v>35</v>
      </c>
      <c r="H9" s="404" t="s">
        <v>7</v>
      </c>
      <c r="I9" s="405"/>
    </row>
    <row r="10" spans="1:9">
      <c r="A10" s="194" t="s">
        <v>222</v>
      </c>
      <c r="B10" s="29">
        <v>1</v>
      </c>
      <c r="C10" s="302" t="s">
        <v>223</v>
      </c>
      <c r="D10" s="29" t="s">
        <v>223</v>
      </c>
      <c r="E10" s="137" t="s">
        <v>223</v>
      </c>
      <c r="F10" s="29" t="s">
        <v>223</v>
      </c>
      <c r="G10" s="52">
        <v>0</v>
      </c>
      <c r="H10" s="172"/>
      <c r="I10" s="175"/>
    </row>
    <row r="11" spans="1:9" ht="16.5" thickBot="1">
      <c r="A11" s="193"/>
      <c r="B11" s="23"/>
      <c r="C11" s="310"/>
      <c r="D11" s="310"/>
      <c r="E11" s="311"/>
      <c r="F11" s="310"/>
      <c r="G11" s="309"/>
      <c r="H11" s="173"/>
      <c r="I11" s="176"/>
    </row>
    <row r="12" spans="1:9" ht="6.75" customHeight="1" thickTop="1" thickBot="1"/>
    <row r="13" spans="1:9" ht="17.25" thickTop="1" thickBot="1">
      <c r="A13" s="30" t="s">
        <v>14</v>
      </c>
      <c r="B13" s="28">
        <f>SUM(G3:G15)</f>
        <v>5.5</v>
      </c>
      <c r="D13" s="406" t="s">
        <v>83</v>
      </c>
      <c r="E13" s="407"/>
      <c r="F13" s="404" t="s">
        <v>10</v>
      </c>
      <c r="G13" s="400" t="s">
        <v>35</v>
      </c>
      <c r="H13" s="402" t="s">
        <v>122</v>
      </c>
      <c r="I13" s="403" t="s">
        <v>7</v>
      </c>
    </row>
    <row r="14" spans="1:9">
      <c r="A14" s="30"/>
      <c r="B14" s="28"/>
      <c r="D14" s="177"/>
      <c r="E14" s="178"/>
      <c r="F14" s="179"/>
      <c r="G14" s="192"/>
      <c r="H14" s="191"/>
      <c r="I14" s="180"/>
    </row>
    <row r="15" spans="1:9" ht="16.5" thickBot="1">
      <c r="D15" s="82"/>
      <c r="E15" s="83"/>
      <c r="F15" s="84"/>
      <c r="G15" s="85"/>
      <c r="H15" s="174"/>
      <c r="I15" s="86"/>
    </row>
    <row r="16" spans="1:9" ht="16.5" thickTop="1"/>
  </sheetData>
  <sortState ref="A3:I4">
    <sortCondition ref="A3:A4"/>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2"/>
  <sheetViews>
    <sheetView showGridLines="0" workbookViewId="0"/>
  </sheetViews>
  <sheetFormatPr defaultColWidth="13" defaultRowHeight="15.75"/>
  <cols>
    <col min="1" max="1" width="24.25" style="25" customWidth="1"/>
    <col min="2" max="2" width="5.625" style="28" bestFit="1" customWidth="1"/>
    <col min="3" max="4" width="26.625" style="1" customWidth="1"/>
    <col min="5" max="16384" width="13" style="1"/>
  </cols>
  <sheetData>
    <row r="1" spans="1:4" ht="24" thickBot="1">
      <c r="A1" s="22" t="s">
        <v>88</v>
      </c>
      <c r="B1" s="112"/>
      <c r="C1" s="22"/>
      <c r="D1" s="22"/>
    </row>
    <row r="2" spans="1:4" s="25" customFormat="1" ht="16.5" thickBot="1">
      <c r="A2" s="113" t="s">
        <v>89</v>
      </c>
      <c r="B2" s="114" t="s">
        <v>90</v>
      </c>
      <c r="C2" s="115" t="s">
        <v>91</v>
      </c>
      <c r="D2" s="116" t="s">
        <v>92</v>
      </c>
    </row>
    <row r="3" spans="1:4">
      <c r="A3" s="117" t="s">
        <v>140</v>
      </c>
      <c r="B3" s="118">
        <v>1</v>
      </c>
      <c r="C3" s="119"/>
      <c r="D3" s="120"/>
    </row>
    <row r="4" spans="1:4">
      <c r="A4" s="303" t="s">
        <v>225</v>
      </c>
      <c r="B4" s="304">
        <v>0</v>
      </c>
      <c r="C4" s="305"/>
      <c r="D4" s="306"/>
    </row>
    <row r="5" spans="1:4">
      <c r="A5" s="117" t="s">
        <v>112</v>
      </c>
      <c r="B5" s="118">
        <v>8</v>
      </c>
      <c r="C5" s="121"/>
      <c r="D5" s="122"/>
    </row>
    <row r="6" spans="1:4" ht="16.5" thickBot="1">
      <c r="A6" s="290" t="s">
        <v>220</v>
      </c>
      <c r="B6" s="124">
        <v>2</v>
      </c>
      <c r="C6" s="125" t="str">
        <f>CONCATENATE("Caster level for Teleporation spells:  ",SUM(2,'Personal File'!E3:E5))</f>
        <v>Caster level for Teleporation spells:  12</v>
      </c>
      <c r="D6" s="126"/>
    </row>
    <row r="7" spans="1:4" ht="24.75" thickTop="1" thickBot="1">
      <c r="A7" s="22" t="s">
        <v>93</v>
      </c>
      <c r="B7" s="127"/>
      <c r="C7" s="22"/>
      <c r="D7" s="128"/>
    </row>
    <row r="8" spans="1:4" ht="16.5" thickBot="1">
      <c r="A8" s="113" t="s">
        <v>89</v>
      </c>
      <c r="B8" s="114" t="s">
        <v>90</v>
      </c>
      <c r="C8" s="115" t="s">
        <v>91</v>
      </c>
      <c r="D8" s="116" t="s">
        <v>92</v>
      </c>
    </row>
    <row r="9" spans="1:4">
      <c r="A9" s="117" t="s">
        <v>132</v>
      </c>
      <c r="B9" s="135">
        <v>0</v>
      </c>
      <c r="C9" s="119"/>
      <c r="D9" s="120"/>
    </row>
    <row r="10" spans="1:4">
      <c r="A10" s="117" t="s">
        <v>131</v>
      </c>
      <c r="B10" s="135">
        <v>0</v>
      </c>
      <c r="C10" s="119"/>
      <c r="D10" s="120"/>
    </row>
    <row r="11" spans="1:4">
      <c r="A11" s="117" t="s">
        <v>133</v>
      </c>
      <c r="B11" s="135">
        <v>0</v>
      </c>
      <c r="C11" s="119"/>
      <c r="D11" s="120"/>
    </row>
    <row r="12" spans="1:4" ht="16.5" thickBot="1">
      <c r="A12" s="123" t="s">
        <v>125</v>
      </c>
      <c r="B12" s="124">
        <v>1</v>
      </c>
      <c r="C12" s="125"/>
      <c r="D12" s="126"/>
    </row>
    <row r="13" spans="1:4" ht="24.75" thickTop="1" thickBot="1">
      <c r="A13" s="19" t="s">
        <v>94</v>
      </c>
      <c r="B13" s="28">
        <f>SUM(B3:B12)</f>
        <v>12</v>
      </c>
      <c r="C13" s="129" t="s">
        <v>134</v>
      </c>
      <c r="D13" s="128"/>
    </row>
    <row r="14" spans="1:4" ht="16.5" thickBot="1">
      <c r="A14" s="113" t="s">
        <v>89</v>
      </c>
      <c r="B14" s="114" t="s">
        <v>90</v>
      </c>
      <c r="C14" s="115" t="s">
        <v>91</v>
      </c>
      <c r="D14" s="116" t="s">
        <v>92</v>
      </c>
    </row>
    <row r="15" spans="1:4">
      <c r="A15" s="132"/>
      <c r="B15" s="133"/>
      <c r="C15" s="134"/>
      <c r="D15" s="130"/>
    </row>
    <row r="16" spans="1:4">
      <c r="A16" s="132"/>
      <c r="B16" s="135"/>
      <c r="C16" s="136"/>
      <c r="D16" s="131"/>
    </row>
    <row r="17" spans="1:4" ht="16.5" thickBot="1">
      <c r="A17" s="123"/>
      <c r="B17" s="124"/>
      <c r="C17" s="125"/>
      <c r="D17" s="126"/>
    </row>
    <row r="18" spans="1:4" ht="24.75" thickTop="1" thickBot="1">
      <c r="A18" s="19" t="s">
        <v>95</v>
      </c>
      <c r="B18" s="28">
        <f>SUM(B15:B17)</f>
        <v>0</v>
      </c>
      <c r="C18" s="292" t="s">
        <v>325</v>
      </c>
      <c r="D18" s="22"/>
    </row>
    <row r="19" spans="1:4" ht="16.5" thickBot="1">
      <c r="A19" s="113" t="s">
        <v>89</v>
      </c>
      <c r="B19" s="114" t="s">
        <v>90</v>
      </c>
      <c r="C19" s="115" t="s">
        <v>91</v>
      </c>
      <c r="D19" s="116" t="s">
        <v>92</v>
      </c>
    </row>
    <row r="20" spans="1:4">
      <c r="A20" s="117" t="s">
        <v>111</v>
      </c>
      <c r="B20" s="118">
        <v>5</v>
      </c>
      <c r="C20" s="294"/>
      <c r="D20" s="295"/>
    </row>
    <row r="21" spans="1:4">
      <c r="A21" s="293" t="s">
        <v>113</v>
      </c>
      <c r="B21" s="296">
        <v>4</v>
      </c>
      <c r="C21" s="297"/>
      <c r="D21" s="298"/>
    </row>
    <row r="22" spans="1:4">
      <c r="A22" s="293"/>
      <c r="B22" s="296"/>
      <c r="C22" s="297"/>
      <c r="D22" s="298"/>
    </row>
    <row r="23" spans="1:4" ht="16.5" thickBot="1">
      <c r="A23" s="290"/>
      <c r="B23" s="299"/>
      <c r="C23" s="300"/>
      <c r="D23" s="301"/>
    </row>
    <row r="24" spans="1:4" ht="24.75" thickTop="1" thickBot="1">
      <c r="A24" s="19" t="s">
        <v>221</v>
      </c>
      <c r="B24" s="291">
        <f>(SUM(B20:B23)/600)*5</f>
        <v>7.4999999999999997E-2</v>
      </c>
      <c r="C24" s="129" t="s">
        <v>224</v>
      </c>
      <c r="D24" s="22"/>
    </row>
    <row r="25" spans="1:4" s="25" customFormat="1" ht="16.5" thickBot="1">
      <c r="A25" s="113" t="s">
        <v>89</v>
      </c>
      <c r="B25" s="114" t="s">
        <v>90</v>
      </c>
      <c r="C25" s="115" t="s">
        <v>91</v>
      </c>
      <c r="D25" s="116" t="s">
        <v>92</v>
      </c>
    </row>
    <row r="26" spans="1:4">
      <c r="A26" s="132"/>
      <c r="B26" s="133"/>
      <c r="C26" s="134"/>
      <c r="D26" s="130"/>
    </row>
    <row r="27" spans="1:4">
      <c r="A27" s="132"/>
      <c r="B27" s="135"/>
      <c r="C27" s="136"/>
      <c r="D27" s="131"/>
    </row>
    <row r="28" spans="1:4">
      <c r="A28" s="117"/>
      <c r="B28" s="118"/>
      <c r="C28" s="136"/>
      <c r="D28" s="131"/>
    </row>
    <row r="29" spans="1:4">
      <c r="A29" s="132"/>
      <c r="B29" s="135"/>
      <c r="C29" s="136"/>
      <c r="D29" s="131"/>
    </row>
    <row r="30" spans="1:4" ht="16.5" thickBot="1">
      <c r="A30" s="123"/>
      <c r="B30" s="124"/>
      <c r="C30" s="125"/>
      <c r="D30" s="126"/>
    </row>
    <row r="31" spans="1:4" ht="16.5" thickTop="1"/>
    <row r="32" spans="1:4">
      <c r="A32" s="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ColWidth="13" defaultRowHeight="15.75"/>
  <cols>
    <col min="1" max="1" width="22.625" style="236" customWidth="1"/>
    <col min="2" max="2" width="10" style="235" customWidth="1"/>
    <col min="3" max="3" width="4.625" style="235" customWidth="1"/>
    <col min="4" max="4" width="13.75" style="236" bestFit="1" customWidth="1"/>
    <col min="5" max="5" width="9.625" style="235" bestFit="1" customWidth="1"/>
    <col min="6" max="6" width="14.875" style="236" customWidth="1"/>
    <col min="7" max="7" width="17.875" style="235" customWidth="1"/>
    <col min="8" max="256" width="13" style="234"/>
    <col min="257" max="257" width="22.625" style="234" customWidth="1"/>
    <col min="258" max="258" width="10" style="234" customWidth="1"/>
    <col min="259" max="259" width="4.625" style="234" customWidth="1"/>
    <col min="260" max="260" width="13.75" style="234" bestFit="1" customWidth="1"/>
    <col min="261" max="261" width="9.625" style="234" bestFit="1" customWidth="1"/>
    <col min="262" max="262" width="14.875" style="234" customWidth="1"/>
    <col min="263" max="263" width="17.875" style="234" customWidth="1"/>
    <col min="264" max="512" width="13" style="234"/>
    <col min="513" max="513" width="22.625" style="234" customWidth="1"/>
    <col min="514" max="514" width="10" style="234" customWidth="1"/>
    <col min="515" max="515" width="4.625" style="234" customWidth="1"/>
    <col min="516" max="516" width="13.75" style="234" bestFit="1" customWidth="1"/>
    <col min="517" max="517" width="9.625" style="234" bestFit="1" customWidth="1"/>
    <col min="518" max="518" width="14.875" style="234" customWidth="1"/>
    <col min="519" max="519" width="17.875" style="234" customWidth="1"/>
    <col min="520" max="768" width="13" style="234"/>
    <col min="769" max="769" width="22.625" style="234" customWidth="1"/>
    <col min="770" max="770" width="10" style="234" customWidth="1"/>
    <col min="771" max="771" width="4.625" style="234" customWidth="1"/>
    <col min="772" max="772" width="13.75" style="234" bestFit="1" customWidth="1"/>
    <col min="773" max="773" width="9.625" style="234" bestFit="1" customWidth="1"/>
    <col min="774" max="774" width="14.875" style="234" customWidth="1"/>
    <col min="775" max="775" width="17.875" style="234" customWidth="1"/>
    <col min="776" max="1024" width="13" style="234"/>
    <col min="1025" max="1025" width="22.625" style="234" customWidth="1"/>
    <col min="1026" max="1026" width="10" style="234" customWidth="1"/>
    <col min="1027" max="1027" width="4.625" style="234" customWidth="1"/>
    <col min="1028" max="1028" width="13.75" style="234" bestFit="1" customWidth="1"/>
    <col min="1029" max="1029" width="9.625" style="234" bestFit="1" customWidth="1"/>
    <col min="1030" max="1030" width="14.875" style="234" customWidth="1"/>
    <col min="1031" max="1031" width="17.875" style="234" customWidth="1"/>
    <col min="1032" max="1280" width="13" style="234"/>
    <col min="1281" max="1281" width="22.625" style="234" customWidth="1"/>
    <col min="1282" max="1282" width="10" style="234" customWidth="1"/>
    <col min="1283" max="1283" width="4.625" style="234" customWidth="1"/>
    <col min="1284" max="1284" width="13.75" style="234" bestFit="1" customWidth="1"/>
    <col min="1285" max="1285" width="9.625" style="234" bestFit="1" customWidth="1"/>
    <col min="1286" max="1286" width="14.875" style="234" customWidth="1"/>
    <col min="1287" max="1287" width="17.875" style="234" customWidth="1"/>
    <col min="1288" max="1536" width="13" style="234"/>
    <col min="1537" max="1537" width="22.625" style="234" customWidth="1"/>
    <col min="1538" max="1538" width="10" style="234" customWidth="1"/>
    <col min="1539" max="1539" width="4.625" style="234" customWidth="1"/>
    <col min="1540" max="1540" width="13.75" style="234" bestFit="1" customWidth="1"/>
    <col min="1541" max="1541" width="9.625" style="234" bestFit="1" customWidth="1"/>
    <col min="1542" max="1542" width="14.875" style="234" customWidth="1"/>
    <col min="1543" max="1543" width="17.875" style="234" customWidth="1"/>
    <col min="1544" max="1792" width="13" style="234"/>
    <col min="1793" max="1793" width="22.625" style="234" customWidth="1"/>
    <col min="1794" max="1794" width="10" style="234" customWidth="1"/>
    <col min="1795" max="1795" width="4.625" style="234" customWidth="1"/>
    <col min="1796" max="1796" width="13.75" style="234" bestFit="1" customWidth="1"/>
    <col min="1797" max="1797" width="9.625" style="234" bestFit="1" customWidth="1"/>
    <col min="1798" max="1798" width="14.875" style="234" customWidth="1"/>
    <col min="1799" max="1799" width="17.875" style="234" customWidth="1"/>
    <col min="1800" max="2048" width="13" style="234"/>
    <col min="2049" max="2049" width="22.625" style="234" customWidth="1"/>
    <col min="2050" max="2050" width="10" style="234" customWidth="1"/>
    <col min="2051" max="2051" width="4.625" style="234" customWidth="1"/>
    <col min="2052" max="2052" width="13.75" style="234" bestFit="1" customWidth="1"/>
    <col min="2053" max="2053" width="9.625" style="234" bestFit="1" customWidth="1"/>
    <col min="2054" max="2054" width="14.875" style="234" customWidth="1"/>
    <col min="2055" max="2055" width="17.875" style="234" customWidth="1"/>
    <col min="2056" max="2304" width="13" style="234"/>
    <col min="2305" max="2305" width="22.625" style="234" customWidth="1"/>
    <col min="2306" max="2306" width="10" style="234" customWidth="1"/>
    <col min="2307" max="2307" width="4.625" style="234" customWidth="1"/>
    <col min="2308" max="2308" width="13.75" style="234" bestFit="1" customWidth="1"/>
    <col min="2309" max="2309" width="9.625" style="234" bestFit="1" customWidth="1"/>
    <col min="2310" max="2310" width="14.875" style="234" customWidth="1"/>
    <col min="2311" max="2311" width="17.875" style="234" customWidth="1"/>
    <col min="2312" max="2560" width="13" style="234"/>
    <col min="2561" max="2561" width="22.625" style="234" customWidth="1"/>
    <col min="2562" max="2562" width="10" style="234" customWidth="1"/>
    <col min="2563" max="2563" width="4.625" style="234" customWidth="1"/>
    <col min="2564" max="2564" width="13.75" style="234" bestFit="1" customWidth="1"/>
    <col min="2565" max="2565" width="9.625" style="234" bestFit="1" customWidth="1"/>
    <col min="2566" max="2566" width="14.875" style="234" customWidth="1"/>
    <col min="2567" max="2567" width="17.875" style="234" customWidth="1"/>
    <col min="2568" max="2816" width="13" style="234"/>
    <col min="2817" max="2817" width="22.625" style="234" customWidth="1"/>
    <col min="2818" max="2818" width="10" style="234" customWidth="1"/>
    <col min="2819" max="2819" width="4.625" style="234" customWidth="1"/>
    <col min="2820" max="2820" width="13.75" style="234" bestFit="1" customWidth="1"/>
    <col min="2821" max="2821" width="9.625" style="234" bestFit="1" customWidth="1"/>
    <col min="2822" max="2822" width="14.875" style="234" customWidth="1"/>
    <col min="2823" max="2823" width="17.875" style="234" customWidth="1"/>
    <col min="2824" max="3072" width="13" style="234"/>
    <col min="3073" max="3073" width="22.625" style="234" customWidth="1"/>
    <col min="3074" max="3074" width="10" style="234" customWidth="1"/>
    <col min="3075" max="3075" width="4.625" style="234" customWidth="1"/>
    <col min="3076" max="3076" width="13.75" style="234" bestFit="1" customWidth="1"/>
    <col min="3077" max="3077" width="9.625" style="234" bestFit="1" customWidth="1"/>
    <col min="3078" max="3078" width="14.875" style="234" customWidth="1"/>
    <col min="3079" max="3079" width="17.875" style="234" customWidth="1"/>
    <col min="3080" max="3328" width="13" style="234"/>
    <col min="3329" max="3329" width="22.625" style="234" customWidth="1"/>
    <col min="3330" max="3330" width="10" style="234" customWidth="1"/>
    <col min="3331" max="3331" width="4.625" style="234" customWidth="1"/>
    <col min="3332" max="3332" width="13.75" style="234" bestFit="1" customWidth="1"/>
    <col min="3333" max="3333" width="9.625" style="234" bestFit="1" customWidth="1"/>
    <col min="3334" max="3334" width="14.875" style="234" customWidth="1"/>
    <col min="3335" max="3335" width="17.875" style="234" customWidth="1"/>
    <col min="3336" max="3584" width="13" style="234"/>
    <col min="3585" max="3585" width="22.625" style="234" customWidth="1"/>
    <col min="3586" max="3586" width="10" style="234" customWidth="1"/>
    <col min="3587" max="3587" width="4.625" style="234" customWidth="1"/>
    <col min="3588" max="3588" width="13.75" style="234" bestFit="1" customWidth="1"/>
    <col min="3589" max="3589" width="9.625" style="234" bestFit="1" customWidth="1"/>
    <col min="3590" max="3590" width="14.875" style="234" customWidth="1"/>
    <col min="3591" max="3591" width="17.875" style="234" customWidth="1"/>
    <col min="3592" max="3840" width="13" style="234"/>
    <col min="3841" max="3841" width="22.625" style="234" customWidth="1"/>
    <col min="3842" max="3842" width="10" style="234" customWidth="1"/>
    <col min="3843" max="3843" width="4.625" style="234" customWidth="1"/>
    <col min="3844" max="3844" width="13.75" style="234" bestFit="1" customWidth="1"/>
    <col min="3845" max="3845" width="9.625" style="234" bestFit="1" customWidth="1"/>
    <col min="3846" max="3846" width="14.875" style="234" customWidth="1"/>
    <col min="3847" max="3847" width="17.875" style="234" customWidth="1"/>
    <col min="3848" max="4096" width="13" style="234"/>
    <col min="4097" max="4097" width="22.625" style="234" customWidth="1"/>
    <col min="4098" max="4098" width="10" style="234" customWidth="1"/>
    <col min="4099" max="4099" width="4.625" style="234" customWidth="1"/>
    <col min="4100" max="4100" width="13.75" style="234" bestFit="1" customWidth="1"/>
    <col min="4101" max="4101" width="9.625" style="234" bestFit="1" customWidth="1"/>
    <col min="4102" max="4102" width="14.875" style="234" customWidth="1"/>
    <col min="4103" max="4103" width="17.875" style="234" customWidth="1"/>
    <col min="4104" max="4352" width="13" style="234"/>
    <col min="4353" max="4353" width="22.625" style="234" customWidth="1"/>
    <col min="4354" max="4354" width="10" style="234" customWidth="1"/>
    <col min="4355" max="4355" width="4.625" style="234" customWidth="1"/>
    <col min="4356" max="4356" width="13.75" style="234" bestFit="1" customWidth="1"/>
    <col min="4357" max="4357" width="9.625" style="234" bestFit="1" customWidth="1"/>
    <col min="4358" max="4358" width="14.875" style="234" customWidth="1"/>
    <col min="4359" max="4359" width="17.875" style="234" customWidth="1"/>
    <col min="4360" max="4608" width="13" style="234"/>
    <col min="4609" max="4609" width="22.625" style="234" customWidth="1"/>
    <col min="4610" max="4610" width="10" style="234" customWidth="1"/>
    <col min="4611" max="4611" width="4.625" style="234" customWidth="1"/>
    <col min="4612" max="4612" width="13.75" style="234" bestFit="1" customWidth="1"/>
    <col min="4613" max="4613" width="9.625" style="234" bestFit="1" customWidth="1"/>
    <col min="4614" max="4614" width="14.875" style="234" customWidth="1"/>
    <col min="4615" max="4615" width="17.875" style="234" customWidth="1"/>
    <col min="4616" max="4864" width="13" style="234"/>
    <col min="4865" max="4865" width="22.625" style="234" customWidth="1"/>
    <col min="4866" max="4866" width="10" style="234" customWidth="1"/>
    <col min="4867" max="4867" width="4.625" style="234" customWidth="1"/>
    <col min="4868" max="4868" width="13.75" style="234" bestFit="1" customWidth="1"/>
    <col min="4869" max="4869" width="9.625" style="234" bestFit="1" customWidth="1"/>
    <col min="4870" max="4870" width="14.875" style="234" customWidth="1"/>
    <col min="4871" max="4871" width="17.875" style="234" customWidth="1"/>
    <col min="4872" max="5120" width="13" style="234"/>
    <col min="5121" max="5121" width="22.625" style="234" customWidth="1"/>
    <col min="5122" max="5122" width="10" style="234" customWidth="1"/>
    <col min="5123" max="5123" width="4.625" style="234" customWidth="1"/>
    <col min="5124" max="5124" width="13.75" style="234" bestFit="1" customWidth="1"/>
    <col min="5125" max="5125" width="9.625" style="234" bestFit="1" customWidth="1"/>
    <col min="5126" max="5126" width="14.875" style="234" customWidth="1"/>
    <col min="5127" max="5127" width="17.875" style="234" customWidth="1"/>
    <col min="5128" max="5376" width="13" style="234"/>
    <col min="5377" max="5377" width="22.625" style="234" customWidth="1"/>
    <col min="5378" max="5378" width="10" style="234" customWidth="1"/>
    <col min="5379" max="5379" width="4.625" style="234" customWidth="1"/>
    <col min="5380" max="5380" width="13.75" style="234" bestFit="1" customWidth="1"/>
    <col min="5381" max="5381" width="9.625" style="234" bestFit="1" customWidth="1"/>
    <col min="5382" max="5382" width="14.875" style="234" customWidth="1"/>
    <col min="5383" max="5383" width="17.875" style="234" customWidth="1"/>
    <col min="5384" max="5632" width="13" style="234"/>
    <col min="5633" max="5633" width="22.625" style="234" customWidth="1"/>
    <col min="5634" max="5634" width="10" style="234" customWidth="1"/>
    <col min="5635" max="5635" width="4.625" style="234" customWidth="1"/>
    <col min="5636" max="5636" width="13.75" style="234" bestFit="1" customWidth="1"/>
    <col min="5637" max="5637" width="9.625" style="234" bestFit="1" customWidth="1"/>
    <col min="5638" max="5638" width="14.875" style="234" customWidth="1"/>
    <col min="5639" max="5639" width="17.875" style="234" customWidth="1"/>
    <col min="5640" max="5888" width="13" style="234"/>
    <col min="5889" max="5889" width="22.625" style="234" customWidth="1"/>
    <col min="5890" max="5890" width="10" style="234" customWidth="1"/>
    <col min="5891" max="5891" width="4.625" style="234" customWidth="1"/>
    <col min="5892" max="5892" width="13.75" style="234" bestFit="1" customWidth="1"/>
    <col min="5893" max="5893" width="9.625" style="234" bestFit="1" customWidth="1"/>
    <col min="5894" max="5894" width="14.875" style="234" customWidth="1"/>
    <col min="5895" max="5895" width="17.875" style="234" customWidth="1"/>
    <col min="5896" max="6144" width="13" style="234"/>
    <col min="6145" max="6145" width="22.625" style="234" customWidth="1"/>
    <col min="6146" max="6146" width="10" style="234" customWidth="1"/>
    <col min="6147" max="6147" width="4.625" style="234" customWidth="1"/>
    <col min="6148" max="6148" width="13.75" style="234" bestFit="1" customWidth="1"/>
    <col min="6149" max="6149" width="9.625" style="234" bestFit="1" customWidth="1"/>
    <col min="6150" max="6150" width="14.875" style="234" customWidth="1"/>
    <col min="6151" max="6151" width="17.875" style="234" customWidth="1"/>
    <col min="6152" max="6400" width="13" style="234"/>
    <col min="6401" max="6401" width="22.625" style="234" customWidth="1"/>
    <col min="6402" max="6402" width="10" style="234" customWidth="1"/>
    <col min="6403" max="6403" width="4.625" style="234" customWidth="1"/>
    <col min="6404" max="6404" width="13.75" style="234" bestFit="1" customWidth="1"/>
    <col min="6405" max="6405" width="9.625" style="234" bestFit="1" customWidth="1"/>
    <col min="6406" max="6406" width="14.875" style="234" customWidth="1"/>
    <col min="6407" max="6407" width="17.875" style="234" customWidth="1"/>
    <col min="6408" max="6656" width="13" style="234"/>
    <col min="6657" max="6657" width="22.625" style="234" customWidth="1"/>
    <col min="6658" max="6658" width="10" style="234" customWidth="1"/>
    <col min="6659" max="6659" width="4.625" style="234" customWidth="1"/>
    <col min="6660" max="6660" width="13.75" style="234" bestFit="1" customWidth="1"/>
    <col min="6661" max="6661" width="9.625" style="234" bestFit="1" customWidth="1"/>
    <col min="6662" max="6662" width="14.875" style="234" customWidth="1"/>
    <col min="6663" max="6663" width="17.875" style="234" customWidth="1"/>
    <col min="6664" max="6912" width="13" style="234"/>
    <col min="6913" max="6913" width="22.625" style="234" customWidth="1"/>
    <col min="6914" max="6914" width="10" style="234" customWidth="1"/>
    <col min="6915" max="6915" width="4.625" style="234" customWidth="1"/>
    <col min="6916" max="6916" width="13.75" style="234" bestFit="1" customWidth="1"/>
    <col min="6917" max="6917" width="9.625" style="234" bestFit="1" customWidth="1"/>
    <col min="6918" max="6918" width="14.875" style="234" customWidth="1"/>
    <col min="6919" max="6919" width="17.875" style="234" customWidth="1"/>
    <col min="6920" max="7168" width="13" style="234"/>
    <col min="7169" max="7169" width="22.625" style="234" customWidth="1"/>
    <col min="7170" max="7170" width="10" style="234" customWidth="1"/>
    <col min="7171" max="7171" width="4.625" style="234" customWidth="1"/>
    <col min="7172" max="7172" width="13.75" style="234" bestFit="1" customWidth="1"/>
    <col min="7173" max="7173" width="9.625" style="234" bestFit="1" customWidth="1"/>
    <col min="7174" max="7174" width="14.875" style="234" customWidth="1"/>
    <col min="7175" max="7175" width="17.875" style="234" customWidth="1"/>
    <col min="7176" max="7424" width="13" style="234"/>
    <col min="7425" max="7425" width="22.625" style="234" customWidth="1"/>
    <col min="7426" max="7426" width="10" style="234" customWidth="1"/>
    <col min="7427" max="7427" width="4.625" style="234" customWidth="1"/>
    <col min="7428" max="7428" width="13.75" style="234" bestFit="1" customWidth="1"/>
    <col min="7429" max="7429" width="9.625" style="234" bestFit="1" customWidth="1"/>
    <col min="7430" max="7430" width="14.875" style="234" customWidth="1"/>
    <col min="7431" max="7431" width="17.875" style="234" customWidth="1"/>
    <col min="7432" max="7680" width="13" style="234"/>
    <col min="7681" max="7681" width="22.625" style="234" customWidth="1"/>
    <col min="7682" max="7682" width="10" style="234" customWidth="1"/>
    <col min="7683" max="7683" width="4.625" style="234" customWidth="1"/>
    <col min="7684" max="7684" width="13.75" style="234" bestFit="1" customWidth="1"/>
    <col min="7685" max="7685" width="9.625" style="234" bestFit="1" customWidth="1"/>
    <col min="7686" max="7686" width="14.875" style="234" customWidth="1"/>
    <col min="7687" max="7687" width="17.875" style="234" customWidth="1"/>
    <col min="7688" max="7936" width="13" style="234"/>
    <col min="7937" max="7937" width="22.625" style="234" customWidth="1"/>
    <col min="7938" max="7938" width="10" style="234" customWidth="1"/>
    <col min="7939" max="7939" width="4.625" style="234" customWidth="1"/>
    <col min="7940" max="7940" width="13.75" style="234" bestFit="1" customWidth="1"/>
    <col min="7941" max="7941" width="9.625" style="234" bestFit="1" customWidth="1"/>
    <col min="7942" max="7942" width="14.875" style="234" customWidth="1"/>
    <col min="7943" max="7943" width="17.875" style="234" customWidth="1"/>
    <col min="7944" max="8192" width="13" style="234"/>
    <col min="8193" max="8193" width="22.625" style="234" customWidth="1"/>
    <col min="8194" max="8194" width="10" style="234" customWidth="1"/>
    <col min="8195" max="8195" width="4.625" style="234" customWidth="1"/>
    <col min="8196" max="8196" width="13.75" style="234" bestFit="1" customWidth="1"/>
    <col min="8197" max="8197" width="9.625" style="234" bestFit="1" customWidth="1"/>
    <col min="8198" max="8198" width="14.875" style="234" customWidth="1"/>
    <col min="8199" max="8199" width="17.875" style="234" customWidth="1"/>
    <col min="8200" max="8448" width="13" style="234"/>
    <col min="8449" max="8449" width="22.625" style="234" customWidth="1"/>
    <col min="8450" max="8450" width="10" style="234" customWidth="1"/>
    <col min="8451" max="8451" width="4.625" style="234" customWidth="1"/>
    <col min="8452" max="8452" width="13.75" style="234" bestFit="1" customWidth="1"/>
    <col min="8453" max="8453" width="9.625" style="234" bestFit="1" customWidth="1"/>
    <col min="8454" max="8454" width="14.875" style="234" customWidth="1"/>
    <col min="8455" max="8455" width="17.875" style="234" customWidth="1"/>
    <col min="8456" max="8704" width="13" style="234"/>
    <col min="8705" max="8705" width="22.625" style="234" customWidth="1"/>
    <col min="8706" max="8706" width="10" style="234" customWidth="1"/>
    <col min="8707" max="8707" width="4.625" style="234" customWidth="1"/>
    <col min="8708" max="8708" width="13.75" style="234" bestFit="1" customWidth="1"/>
    <col min="8709" max="8709" width="9.625" style="234" bestFit="1" customWidth="1"/>
    <col min="8710" max="8710" width="14.875" style="234" customWidth="1"/>
    <col min="8711" max="8711" width="17.875" style="234" customWidth="1"/>
    <col min="8712" max="8960" width="13" style="234"/>
    <col min="8961" max="8961" width="22.625" style="234" customWidth="1"/>
    <col min="8962" max="8962" width="10" style="234" customWidth="1"/>
    <col min="8963" max="8963" width="4.625" style="234" customWidth="1"/>
    <col min="8964" max="8964" width="13.75" style="234" bestFit="1" customWidth="1"/>
    <col min="8965" max="8965" width="9.625" style="234" bestFit="1" customWidth="1"/>
    <col min="8966" max="8966" width="14.875" style="234" customWidth="1"/>
    <col min="8967" max="8967" width="17.875" style="234" customWidth="1"/>
    <col min="8968" max="9216" width="13" style="234"/>
    <col min="9217" max="9217" width="22.625" style="234" customWidth="1"/>
    <col min="9218" max="9218" width="10" style="234" customWidth="1"/>
    <col min="9219" max="9219" width="4.625" style="234" customWidth="1"/>
    <col min="9220" max="9220" width="13.75" style="234" bestFit="1" customWidth="1"/>
    <col min="9221" max="9221" width="9.625" style="234" bestFit="1" customWidth="1"/>
    <col min="9222" max="9222" width="14.875" style="234" customWidth="1"/>
    <col min="9223" max="9223" width="17.875" style="234" customWidth="1"/>
    <col min="9224" max="9472" width="13" style="234"/>
    <col min="9473" max="9473" width="22.625" style="234" customWidth="1"/>
    <col min="9474" max="9474" width="10" style="234" customWidth="1"/>
    <col min="9475" max="9475" width="4.625" style="234" customWidth="1"/>
    <col min="9476" max="9476" width="13.75" style="234" bestFit="1" customWidth="1"/>
    <col min="9477" max="9477" width="9.625" style="234" bestFit="1" customWidth="1"/>
    <col min="9478" max="9478" width="14.875" style="234" customWidth="1"/>
    <col min="9479" max="9479" width="17.875" style="234" customWidth="1"/>
    <col min="9480" max="9728" width="13" style="234"/>
    <col min="9729" max="9729" width="22.625" style="234" customWidth="1"/>
    <col min="9730" max="9730" width="10" style="234" customWidth="1"/>
    <col min="9731" max="9731" width="4.625" style="234" customWidth="1"/>
    <col min="9732" max="9732" width="13.75" style="234" bestFit="1" customWidth="1"/>
    <col min="9733" max="9733" width="9.625" style="234" bestFit="1" customWidth="1"/>
    <col min="9734" max="9734" width="14.875" style="234" customWidth="1"/>
    <col min="9735" max="9735" width="17.875" style="234" customWidth="1"/>
    <col min="9736" max="9984" width="13" style="234"/>
    <col min="9985" max="9985" width="22.625" style="234" customWidth="1"/>
    <col min="9986" max="9986" width="10" style="234" customWidth="1"/>
    <col min="9987" max="9987" width="4.625" style="234" customWidth="1"/>
    <col min="9988" max="9988" width="13.75" style="234" bestFit="1" customWidth="1"/>
    <col min="9989" max="9989" width="9.625" style="234" bestFit="1" customWidth="1"/>
    <col min="9990" max="9990" width="14.875" style="234" customWidth="1"/>
    <col min="9991" max="9991" width="17.875" style="234" customWidth="1"/>
    <col min="9992" max="10240" width="13" style="234"/>
    <col min="10241" max="10241" width="22.625" style="234" customWidth="1"/>
    <col min="10242" max="10242" width="10" style="234" customWidth="1"/>
    <col min="10243" max="10243" width="4.625" style="234" customWidth="1"/>
    <col min="10244" max="10244" width="13.75" style="234" bestFit="1" customWidth="1"/>
    <col min="10245" max="10245" width="9.625" style="234" bestFit="1" customWidth="1"/>
    <col min="10246" max="10246" width="14.875" style="234" customWidth="1"/>
    <col min="10247" max="10247" width="17.875" style="234" customWidth="1"/>
    <col min="10248" max="10496" width="13" style="234"/>
    <col min="10497" max="10497" width="22.625" style="234" customWidth="1"/>
    <col min="10498" max="10498" width="10" style="234" customWidth="1"/>
    <col min="10499" max="10499" width="4.625" style="234" customWidth="1"/>
    <col min="10500" max="10500" width="13.75" style="234" bestFit="1" customWidth="1"/>
    <col min="10501" max="10501" width="9.625" style="234" bestFit="1" customWidth="1"/>
    <col min="10502" max="10502" width="14.875" style="234" customWidth="1"/>
    <col min="10503" max="10503" width="17.875" style="234" customWidth="1"/>
    <col min="10504" max="10752" width="13" style="234"/>
    <col min="10753" max="10753" width="22.625" style="234" customWidth="1"/>
    <col min="10754" max="10754" width="10" style="234" customWidth="1"/>
    <col min="10755" max="10755" width="4.625" style="234" customWidth="1"/>
    <col min="10756" max="10756" width="13.75" style="234" bestFit="1" customWidth="1"/>
    <col min="10757" max="10757" width="9.625" style="234" bestFit="1" customWidth="1"/>
    <col min="10758" max="10758" width="14.875" style="234" customWidth="1"/>
    <col min="10759" max="10759" width="17.875" style="234" customWidth="1"/>
    <col min="10760" max="11008" width="13" style="234"/>
    <col min="11009" max="11009" width="22.625" style="234" customWidth="1"/>
    <col min="11010" max="11010" width="10" style="234" customWidth="1"/>
    <col min="11011" max="11011" width="4.625" style="234" customWidth="1"/>
    <col min="11012" max="11012" width="13.75" style="234" bestFit="1" customWidth="1"/>
    <col min="11013" max="11013" width="9.625" style="234" bestFit="1" customWidth="1"/>
    <col min="11014" max="11014" width="14.875" style="234" customWidth="1"/>
    <col min="11015" max="11015" width="17.875" style="234" customWidth="1"/>
    <col min="11016" max="11264" width="13" style="234"/>
    <col min="11265" max="11265" width="22.625" style="234" customWidth="1"/>
    <col min="11266" max="11266" width="10" style="234" customWidth="1"/>
    <col min="11267" max="11267" width="4.625" style="234" customWidth="1"/>
    <col min="11268" max="11268" width="13.75" style="234" bestFit="1" customWidth="1"/>
    <col min="11269" max="11269" width="9.625" style="234" bestFit="1" customWidth="1"/>
    <col min="11270" max="11270" width="14.875" style="234" customWidth="1"/>
    <col min="11271" max="11271" width="17.875" style="234" customWidth="1"/>
    <col min="11272" max="11520" width="13" style="234"/>
    <col min="11521" max="11521" width="22.625" style="234" customWidth="1"/>
    <col min="11522" max="11522" width="10" style="234" customWidth="1"/>
    <col min="11523" max="11523" width="4.625" style="234" customWidth="1"/>
    <col min="11524" max="11524" width="13.75" style="234" bestFit="1" customWidth="1"/>
    <col min="11525" max="11525" width="9.625" style="234" bestFit="1" customWidth="1"/>
    <col min="11526" max="11526" width="14.875" style="234" customWidth="1"/>
    <col min="11527" max="11527" width="17.875" style="234" customWidth="1"/>
    <col min="11528" max="11776" width="13" style="234"/>
    <col min="11777" max="11777" width="22.625" style="234" customWidth="1"/>
    <col min="11778" max="11778" width="10" style="234" customWidth="1"/>
    <col min="11779" max="11779" width="4.625" style="234" customWidth="1"/>
    <col min="11780" max="11780" width="13.75" style="234" bestFit="1" customWidth="1"/>
    <col min="11781" max="11781" width="9.625" style="234" bestFit="1" customWidth="1"/>
    <col min="11782" max="11782" width="14.875" style="234" customWidth="1"/>
    <col min="11783" max="11783" width="17.875" style="234" customWidth="1"/>
    <col min="11784" max="12032" width="13" style="234"/>
    <col min="12033" max="12033" width="22.625" style="234" customWidth="1"/>
    <col min="12034" max="12034" width="10" style="234" customWidth="1"/>
    <col min="12035" max="12035" width="4.625" style="234" customWidth="1"/>
    <col min="12036" max="12036" width="13.75" style="234" bestFit="1" customWidth="1"/>
    <col min="12037" max="12037" width="9.625" style="234" bestFit="1" customWidth="1"/>
    <col min="12038" max="12038" width="14.875" style="234" customWidth="1"/>
    <col min="12039" max="12039" width="17.875" style="234" customWidth="1"/>
    <col min="12040" max="12288" width="13" style="234"/>
    <col min="12289" max="12289" width="22.625" style="234" customWidth="1"/>
    <col min="12290" max="12290" width="10" style="234" customWidth="1"/>
    <col min="12291" max="12291" width="4.625" style="234" customWidth="1"/>
    <col min="12292" max="12292" width="13.75" style="234" bestFit="1" customWidth="1"/>
    <col min="12293" max="12293" width="9.625" style="234" bestFit="1" customWidth="1"/>
    <col min="12294" max="12294" width="14.875" style="234" customWidth="1"/>
    <col min="12295" max="12295" width="17.875" style="234" customWidth="1"/>
    <col min="12296" max="12544" width="13" style="234"/>
    <col min="12545" max="12545" width="22.625" style="234" customWidth="1"/>
    <col min="12546" max="12546" width="10" style="234" customWidth="1"/>
    <col min="12547" max="12547" width="4.625" style="234" customWidth="1"/>
    <col min="12548" max="12548" width="13.75" style="234" bestFit="1" customWidth="1"/>
    <col min="12549" max="12549" width="9.625" style="234" bestFit="1" customWidth="1"/>
    <col min="12550" max="12550" width="14.875" style="234" customWidth="1"/>
    <col min="12551" max="12551" width="17.875" style="234" customWidth="1"/>
    <col min="12552" max="12800" width="13" style="234"/>
    <col min="12801" max="12801" width="22.625" style="234" customWidth="1"/>
    <col min="12802" max="12802" width="10" style="234" customWidth="1"/>
    <col min="12803" max="12803" width="4.625" style="234" customWidth="1"/>
    <col min="12804" max="12804" width="13.75" style="234" bestFit="1" customWidth="1"/>
    <col min="12805" max="12805" width="9.625" style="234" bestFit="1" customWidth="1"/>
    <col min="12806" max="12806" width="14.875" style="234" customWidth="1"/>
    <col min="12807" max="12807" width="17.875" style="234" customWidth="1"/>
    <col min="12808" max="13056" width="13" style="234"/>
    <col min="13057" max="13057" width="22.625" style="234" customWidth="1"/>
    <col min="13058" max="13058" width="10" style="234" customWidth="1"/>
    <col min="13059" max="13059" width="4.625" style="234" customWidth="1"/>
    <col min="13060" max="13060" width="13.75" style="234" bestFit="1" customWidth="1"/>
    <col min="13061" max="13061" width="9.625" style="234" bestFit="1" customWidth="1"/>
    <col min="13062" max="13062" width="14.875" style="234" customWidth="1"/>
    <col min="13063" max="13063" width="17.875" style="234" customWidth="1"/>
    <col min="13064" max="13312" width="13" style="234"/>
    <col min="13313" max="13313" width="22.625" style="234" customWidth="1"/>
    <col min="13314" max="13314" width="10" style="234" customWidth="1"/>
    <col min="13315" max="13315" width="4.625" style="234" customWidth="1"/>
    <col min="13316" max="13316" width="13.75" style="234" bestFit="1" customWidth="1"/>
    <col min="13317" max="13317" width="9.625" style="234" bestFit="1" customWidth="1"/>
    <col min="13318" max="13318" width="14.875" style="234" customWidth="1"/>
    <col min="13319" max="13319" width="17.875" style="234" customWidth="1"/>
    <col min="13320" max="13568" width="13" style="234"/>
    <col min="13569" max="13569" width="22.625" style="234" customWidth="1"/>
    <col min="13570" max="13570" width="10" style="234" customWidth="1"/>
    <col min="13571" max="13571" width="4.625" style="234" customWidth="1"/>
    <col min="13572" max="13572" width="13.75" style="234" bestFit="1" customWidth="1"/>
    <col min="13573" max="13573" width="9.625" style="234" bestFit="1" customWidth="1"/>
    <col min="13574" max="13574" width="14.875" style="234" customWidth="1"/>
    <col min="13575" max="13575" width="17.875" style="234" customWidth="1"/>
    <col min="13576" max="13824" width="13" style="234"/>
    <col min="13825" max="13825" width="22.625" style="234" customWidth="1"/>
    <col min="13826" max="13826" width="10" style="234" customWidth="1"/>
    <col min="13827" max="13827" width="4.625" style="234" customWidth="1"/>
    <col min="13828" max="13828" width="13.75" style="234" bestFit="1" customWidth="1"/>
    <col min="13829" max="13829" width="9.625" style="234" bestFit="1" customWidth="1"/>
    <col min="13830" max="13830" width="14.875" style="234" customWidth="1"/>
    <col min="13831" max="13831" width="17.875" style="234" customWidth="1"/>
    <col min="13832" max="14080" width="13" style="234"/>
    <col min="14081" max="14081" width="22.625" style="234" customWidth="1"/>
    <col min="14082" max="14082" width="10" style="234" customWidth="1"/>
    <col min="14083" max="14083" width="4.625" style="234" customWidth="1"/>
    <col min="14084" max="14084" width="13.75" style="234" bestFit="1" customWidth="1"/>
    <col min="14085" max="14085" width="9.625" style="234" bestFit="1" customWidth="1"/>
    <col min="14086" max="14086" width="14.875" style="234" customWidth="1"/>
    <col min="14087" max="14087" width="17.875" style="234" customWidth="1"/>
    <col min="14088" max="14336" width="13" style="234"/>
    <col min="14337" max="14337" width="22.625" style="234" customWidth="1"/>
    <col min="14338" max="14338" width="10" style="234" customWidth="1"/>
    <col min="14339" max="14339" width="4.625" style="234" customWidth="1"/>
    <col min="14340" max="14340" width="13.75" style="234" bestFit="1" customWidth="1"/>
    <col min="14341" max="14341" width="9.625" style="234" bestFit="1" customWidth="1"/>
    <col min="14342" max="14342" width="14.875" style="234" customWidth="1"/>
    <col min="14343" max="14343" width="17.875" style="234" customWidth="1"/>
    <col min="14344" max="14592" width="13" style="234"/>
    <col min="14593" max="14593" width="22.625" style="234" customWidth="1"/>
    <col min="14594" max="14594" width="10" style="234" customWidth="1"/>
    <col min="14595" max="14595" width="4.625" style="234" customWidth="1"/>
    <col min="14596" max="14596" width="13.75" style="234" bestFit="1" customWidth="1"/>
    <col min="14597" max="14597" width="9.625" style="234" bestFit="1" customWidth="1"/>
    <col min="14598" max="14598" width="14.875" style="234" customWidth="1"/>
    <col min="14599" max="14599" width="17.875" style="234" customWidth="1"/>
    <col min="14600" max="14848" width="13" style="234"/>
    <col min="14849" max="14849" width="22.625" style="234" customWidth="1"/>
    <col min="14850" max="14850" width="10" style="234" customWidth="1"/>
    <col min="14851" max="14851" width="4.625" style="234" customWidth="1"/>
    <col min="14852" max="14852" width="13.75" style="234" bestFit="1" customWidth="1"/>
    <col min="14853" max="14853" width="9.625" style="234" bestFit="1" customWidth="1"/>
    <col min="14854" max="14854" width="14.875" style="234" customWidth="1"/>
    <col min="14855" max="14855" width="17.875" style="234" customWidth="1"/>
    <col min="14856" max="15104" width="13" style="234"/>
    <col min="15105" max="15105" width="22.625" style="234" customWidth="1"/>
    <col min="15106" max="15106" width="10" style="234" customWidth="1"/>
    <col min="15107" max="15107" width="4.625" style="234" customWidth="1"/>
    <col min="15108" max="15108" width="13.75" style="234" bestFit="1" customWidth="1"/>
    <col min="15109" max="15109" width="9.625" style="234" bestFit="1" customWidth="1"/>
    <col min="15110" max="15110" width="14.875" style="234" customWidth="1"/>
    <col min="15111" max="15111" width="17.875" style="234" customWidth="1"/>
    <col min="15112" max="15360" width="13" style="234"/>
    <col min="15361" max="15361" width="22.625" style="234" customWidth="1"/>
    <col min="15362" max="15362" width="10" style="234" customWidth="1"/>
    <col min="15363" max="15363" width="4.625" style="234" customWidth="1"/>
    <col min="15364" max="15364" width="13.75" style="234" bestFit="1" customWidth="1"/>
    <col min="15365" max="15365" width="9.625" style="234" bestFit="1" customWidth="1"/>
    <col min="15366" max="15366" width="14.875" style="234" customWidth="1"/>
    <col min="15367" max="15367" width="17.875" style="234" customWidth="1"/>
    <col min="15368" max="15616" width="13" style="234"/>
    <col min="15617" max="15617" width="22.625" style="234" customWidth="1"/>
    <col min="15618" max="15618" width="10" style="234" customWidth="1"/>
    <col min="15619" max="15619" width="4.625" style="234" customWidth="1"/>
    <col min="15620" max="15620" width="13.75" style="234" bestFit="1" customWidth="1"/>
    <col min="15621" max="15621" width="9.625" style="234" bestFit="1" customWidth="1"/>
    <col min="15622" max="15622" width="14.875" style="234" customWidth="1"/>
    <col min="15623" max="15623" width="17.875" style="234" customWidth="1"/>
    <col min="15624" max="15872" width="13" style="234"/>
    <col min="15873" max="15873" width="22.625" style="234" customWidth="1"/>
    <col min="15874" max="15874" width="10" style="234" customWidth="1"/>
    <col min="15875" max="15875" width="4.625" style="234" customWidth="1"/>
    <col min="15876" max="15876" width="13.75" style="234" bestFit="1" customWidth="1"/>
    <col min="15877" max="15877" width="9.625" style="234" bestFit="1" customWidth="1"/>
    <col min="15878" max="15878" width="14.875" style="234" customWidth="1"/>
    <col min="15879" max="15879" width="17.875" style="234" customWidth="1"/>
    <col min="15880" max="16128" width="13" style="234"/>
    <col min="16129" max="16129" width="22.625" style="234" customWidth="1"/>
    <col min="16130" max="16130" width="10" style="234" customWidth="1"/>
    <col min="16131" max="16131" width="4.625" style="234" customWidth="1"/>
    <col min="16132" max="16132" width="13.75" style="234" bestFit="1" customWidth="1"/>
    <col min="16133" max="16133" width="9.625" style="234" bestFit="1" customWidth="1"/>
    <col min="16134" max="16134" width="14.875" style="234" customWidth="1"/>
    <col min="16135" max="16135" width="17.875" style="234" customWidth="1"/>
    <col min="16136" max="16384" width="13" style="234"/>
  </cols>
  <sheetData>
    <row r="1" spans="1:7" ht="29.25" thickTop="1" thickBot="1">
      <c r="A1" s="288"/>
      <c r="B1" s="287"/>
      <c r="C1" s="286"/>
      <c r="D1" s="285"/>
      <c r="E1" s="284"/>
      <c r="F1" s="283"/>
      <c r="G1" s="282" t="s">
        <v>143</v>
      </c>
    </row>
    <row r="2" spans="1:7" ht="17.25" thickTop="1">
      <c r="A2" s="245" t="s">
        <v>0</v>
      </c>
      <c r="B2" s="281" t="s">
        <v>226</v>
      </c>
      <c r="C2" s="280"/>
      <c r="D2" s="278" t="s">
        <v>3</v>
      </c>
      <c r="E2" s="279"/>
      <c r="F2" s="278"/>
      <c r="G2" s="240"/>
    </row>
    <row r="3" spans="1:7" ht="17.25" thickBot="1">
      <c r="A3" s="277"/>
      <c r="B3" s="276"/>
      <c r="C3" s="275"/>
      <c r="D3" s="273"/>
      <c r="E3" s="274"/>
      <c r="F3" s="273"/>
      <c r="G3" s="272"/>
    </row>
    <row r="4" spans="1:7" ht="17.25" thickTop="1">
      <c r="A4" s="271" t="s">
        <v>4</v>
      </c>
      <c r="B4" s="270"/>
      <c r="C4" s="269"/>
      <c r="D4" s="268" t="s">
        <v>219</v>
      </c>
      <c r="E4" s="267" t="str">
        <f>CONCATENATE(B4*4," kg")</f>
        <v>0 kg</v>
      </c>
      <c r="F4" s="266"/>
      <c r="G4" s="265"/>
    </row>
    <row r="5" spans="1:7" ht="16.5">
      <c r="A5" s="264" t="s">
        <v>5</v>
      </c>
      <c r="B5" s="255"/>
      <c r="C5" s="254"/>
      <c r="D5" s="258" t="s">
        <v>218</v>
      </c>
      <c r="E5" s="263"/>
      <c r="F5" s="246"/>
      <c r="G5" s="243"/>
    </row>
    <row r="6" spans="1:7" ht="16.5">
      <c r="A6" s="262" t="s">
        <v>19</v>
      </c>
      <c r="B6" s="255"/>
      <c r="C6" s="254"/>
      <c r="D6" s="258" t="s">
        <v>21</v>
      </c>
      <c r="E6" s="261"/>
      <c r="F6" s="260"/>
      <c r="G6" s="243"/>
    </row>
    <row r="7" spans="1:7" ht="16.5">
      <c r="A7" s="259" t="s">
        <v>20</v>
      </c>
      <c r="B7" s="255"/>
      <c r="C7" s="254"/>
      <c r="D7" s="258" t="s">
        <v>72</v>
      </c>
      <c r="E7" s="257"/>
      <c r="F7" s="246"/>
      <c r="G7" s="243"/>
    </row>
    <row r="8" spans="1:7" ht="16.5">
      <c r="A8" s="256" t="s">
        <v>22</v>
      </c>
      <c r="B8" s="255"/>
      <c r="C8" s="254"/>
      <c r="D8" s="253" t="s">
        <v>217</v>
      </c>
      <c r="E8" s="252">
        <f>14+C5</f>
        <v>14</v>
      </c>
      <c r="F8" s="246"/>
      <c r="G8" s="243"/>
    </row>
    <row r="9" spans="1:7" ht="17.25" thickBot="1">
      <c r="A9" s="251" t="s">
        <v>18</v>
      </c>
      <c r="B9" s="250"/>
      <c r="C9" s="249"/>
      <c r="D9" s="248"/>
      <c r="E9" s="247"/>
      <c r="F9" s="246"/>
      <c r="G9" s="243"/>
    </row>
    <row r="10" spans="1:7" ht="17.25" thickTop="1">
      <c r="A10" s="245"/>
      <c r="B10" s="241"/>
      <c r="C10" s="241"/>
      <c r="D10" s="241"/>
      <c r="E10" s="240"/>
      <c r="F10" s="246"/>
      <c r="G10" s="243"/>
    </row>
    <row r="11" spans="1:7" ht="16.5">
      <c r="A11" s="245"/>
      <c r="B11" s="241"/>
      <c r="C11" s="241"/>
      <c r="D11" s="241"/>
      <c r="E11" s="240"/>
      <c r="F11" s="244"/>
      <c r="G11" s="243"/>
    </row>
    <row r="12" spans="1:7" ht="16.5">
      <c r="A12" s="242"/>
      <c r="B12" s="241"/>
      <c r="C12" s="241"/>
      <c r="D12" s="241"/>
      <c r="E12" s="240"/>
      <c r="F12" s="241"/>
      <c r="G12" s="240"/>
    </row>
    <row r="13" spans="1:7" ht="16.5">
      <c r="A13" s="242"/>
      <c r="B13" s="241"/>
      <c r="C13" s="241"/>
      <c r="D13" s="241"/>
      <c r="E13" s="240"/>
      <c r="F13" s="241"/>
      <c r="G13" s="240"/>
    </row>
    <row r="14" spans="1:7" ht="17.25" thickBot="1">
      <c r="A14" s="239"/>
      <c r="B14" s="238"/>
      <c r="C14" s="238"/>
      <c r="D14" s="238"/>
      <c r="E14" s="237"/>
      <c r="F14" s="238"/>
      <c r="G14" s="237"/>
    </row>
    <row r="15" spans="1:7" ht="16.5" thickTop="1"/>
  </sheetData>
  <conditionalFormatting sqref="E5">
    <cfRule type="cellIs" dxfId="3" priority="1" stopIfTrue="1" operator="greaterThan">
      <formula>$B$8/2</formula>
    </cfRule>
    <cfRule type="cellIs" dxfId="2" priority="2" stopIfTrue="1" operator="between">
      <formula>$B$8/3</formula>
      <formula>$B$8/2</formula>
    </cfRule>
  </conditionalFormatting>
  <conditionalFormatting sqref="E7">
    <cfRule type="cellIs" dxfId="1" priority="3" stopIfTrue="1" operator="greaterThan">
      <formula>$E$6/2</formula>
    </cfRule>
    <cfRule type="cellIs" dxfId="0" priority="4" stopIfTrue="1" operator="between">
      <formula>$E$6/3</formula>
      <formula>$E$6/2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Personal File</vt:lpstr>
      <vt:lpstr>Skills</vt:lpstr>
      <vt:lpstr>Spellbook 1</vt:lpstr>
      <vt:lpstr>Spellbook 2</vt:lpstr>
      <vt:lpstr>Feats</vt:lpstr>
      <vt:lpstr>Martial</vt:lpstr>
      <vt:lpstr>Equipment</vt:lpstr>
      <vt:lpstr>Familiar</vt:lpstr>
      <vt:lpstr>Familiar!Print_Area</vt:lpstr>
      <vt:lpstr>'Personal File'!Print_Area</vt:lpstr>
      <vt:lpstr>Skills!Print_Area</vt:lpstr>
      <vt:lpstr>'Spellbook 1'!Print_Area</vt:lpstr>
      <vt:lpstr>'Spellbook 2'!Print_Area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Owner</cp:lastModifiedBy>
  <cp:lastPrinted>2012-10-17T02:19:53Z</cp:lastPrinted>
  <dcterms:created xsi:type="dcterms:W3CDTF">2000-10-24T15:39:59Z</dcterms:created>
  <dcterms:modified xsi:type="dcterms:W3CDTF">2013-03-25T17:59:38Z</dcterms:modified>
</cp:coreProperties>
</file>