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2120" windowHeight="10665" activeTab="6"/>
  </bookViews>
  <sheets>
    <sheet name="Parties 1" sheetId="6" r:id="rId1"/>
    <sheet name="Parties 2" sheetId="7" r:id="rId2"/>
    <sheet name="Hits &amp; Misses" sheetId="3" r:id="rId3"/>
    <sheet name="Hero HPs" sheetId="4" r:id="rId4"/>
    <sheet name="Villain HPs I" sheetId="1" r:id="rId5"/>
    <sheet name="Villain HPs II" sheetId="5" r:id="rId6"/>
    <sheet name="Saves" sheetId="2" r:id="rId7"/>
  </sheets>
  <calcPr calcId="145621"/>
</workbook>
</file>

<file path=xl/calcChain.xml><?xml version="1.0" encoding="utf-8"?>
<calcChain xmlns="http://schemas.openxmlformats.org/spreadsheetml/2006/main">
  <c r="N11" i="7" l="1"/>
  <c r="N10" i="7"/>
  <c r="N9" i="7"/>
  <c r="B11" i="7"/>
  <c r="B10" i="7"/>
  <c r="J11" i="7"/>
  <c r="F11" i="7"/>
  <c r="B9" i="7"/>
  <c r="B12" i="7" s="1"/>
  <c r="J10" i="7"/>
  <c r="F10" i="7"/>
  <c r="J9" i="7"/>
  <c r="J12" i="7" s="1"/>
  <c r="F9" i="7"/>
  <c r="F12" i="7" l="1"/>
  <c r="N12" i="7"/>
  <c r="O28" i="5"/>
  <c r="K28" i="5"/>
  <c r="L5" i="2" l="1"/>
  <c r="L7" i="2"/>
  <c r="L6" i="2"/>
  <c r="M74" i="3" l="1"/>
  <c r="N74" i="3" s="1"/>
  <c r="O74" i="3" s="1"/>
  <c r="D74" i="3"/>
  <c r="E74" i="3" s="1"/>
  <c r="M73" i="3"/>
  <c r="N73" i="3" s="1"/>
  <c r="O73" i="3" s="1"/>
  <c r="D73" i="3"/>
  <c r="E73" i="3" s="1"/>
  <c r="F73" i="3" l="1"/>
  <c r="G73" i="3"/>
  <c r="H73" i="3"/>
  <c r="F74" i="3"/>
  <c r="G74" i="3"/>
  <c r="H74" i="3"/>
  <c r="K7" i="2"/>
  <c r="M54" i="3" l="1"/>
  <c r="N54" i="3" s="1"/>
  <c r="O54" i="3" s="1"/>
  <c r="D54" i="3"/>
  <c r="E54" i="3" s="1"/>
  <c r="M53" i="3"/>
  <c r="N53" i="3" s="1"/>
  <c r="O53" i="3" s="1"/>
  <c r="D53" i="3"/>
  <c r="E53" i="3" s="1"/>
  <c r="M49" i="3"/>
  <c r="N49" i="3" s="1"/>
  <c r="D49" i="3"/>
  <c r="E49" i="3" s="1"/>
  <c r="M48" i="3"/>
  <c r="N48" i="3" s="1"/>
  <c r="D48" i="3"/>
  <c r="E48" i="3" s="1"/>
  <c r="M44" i="3"/>
  <c r="N44" i="3" s="1"/>
  <c r="D44" i="3"/>
  <c r="E44" i="3" s="1"/>
  <c r="M43" i="3"/>
  <c r="N43" i="3" s="1"/>
  <c r="D43" i="3"/>
  <c r="E43" i="3" s="1"/>
  <c r="M39" i="3"/>
  <c r="N39" i="3" s="1"/>
  <c r="O39" i="3" s="1"/>
  <c r="D39" i="3"/>
  <c r="E39" i="3" s="1"/>
  <c r="M38" i="3"/>
  <c r="N38" i="3" s="1"/>
  <c r="O38" i="3" s="1"/>
  <c r="D38" i="3"/>
  <c r="E38" i="3" s="1"/>
  <c r="M34" i="3"/>
  <c r="N34" i="3" s="1"/>
  <c r="O34" i="3" s="1"/>
  <c r="D34" i="3"/>
  <c r="E34" i="3" s="1"/>
  <c r="M33" i="3"/>
  <c r="N33" i="3" s="1"/>
  <c r="O33" i="3" s="1"/>
  <c r="D33" i="3"/>
  <c r="E33" i="3" s="1"/>
  <c r="M29" i="3"/>
  <c r="N29" i="3" s="1"/>
  <c r="O29" i="3" s="1"/>
  <c r="D29" i="3"/>
  <c r="E29" i="3" s="1"/>
  <c r="M28" i="3"/>
  <c r="N28" i="3" s="1"/>
  <c r="O28" i="3" s="1"/>
  <c r="D28" i="3"/>
  <c r="E28" i="3" s="1"/>
  <c r="F53" i="3" l="1"/>
  <c r="G53" i="3"/>
  <c r="H53" i="3"/>
  <c r="F54" i="3"/>
  <c r="G54" i="3"/>
  <c r="H54" i="3"/>
  <c r="F48" i="3"/>
  <c r="H48" i="3"/>
  <c r="G48" i="3"/>
  <c r="F49" i="3"/>
  <c r="G49" i="3"/>
  <c r="H49" i="3"/>
  <c r="F43" i="3"/>
  <c r="G43" i="3"/>
  <c r="H43" i="3"/>
  <c r="F44" i="3"/>
  <c r="G44" i="3"/>
  <c r="H44" i="3"/>
  <c r="F38" i="3"/>
  <c r="G38" i="3"/>
  <c r="H38" i="3"/>
  <c r="F39" i="3"/>
  <c r="G39" i="3"/>
  <c r="H39" i="3"/>
  <c r="F34" i="3"/>
  <c r="G34" i="3"/>
  <c r="H34" i="3"/>
  <c r="F33" i="3"/>
  <c r="G33" i="3"/>
  <c r="H33" i="3"/>
  <c r="F29" i="3"/>
  <c r="G29" i="3"/>
  <c r="H29" i="3"/>
  <c r="F28" i="3"/>
  <c r="G28" i="3"/>
  <c r="H28" i="3"/>
  <c r="Q43" i="3"/>
  <c r="O43" i="3"/>
  <c r="Q44" i="3"/>
  <c r="O44" i="3"/>
  <c r="Q48" i="3"/>
  <c r="O48" i="3"/>
  <c r="Q49" i="3"/>
  <c r="O49" i="3"/>
  <c r="Q54" i="3"/>
  <c r="P54" i="3"/>
  <c r="Q53" i="3"/>
  <c r="P53" i="3"/>
  <c r="P48" i="3"/>
  <c r="P49" i="3"/>
  <c r="P43" i="3"/>
  <c r="P44" i="3"/>
  <c r="Q39" i="3"/>
  <c r="P39" i="3"/>
  <c r="Q38" i="3"/>
  <c r="P38" i="3"/>
  <c r="Q34" i="3"/>
  <c r="P34" i="3"/>
  <c r="Q33" i="3"/>
  <c r="P33" i="3"/>
  <c r="P28" i="3"/>
  <c r="Q28" i="3"/>
  <c r="Q29" i="3"/>
  <c r="P29" i="3"/>
  <c r="K6" i="2"/>
  <c r="M134" i="3" l="1"/>
  <c r="N134" i="3" s="1"/>
  <c r="P134" i="3" s="1"/>
  <c r="D134" i="3"/>
  <c r="E134" i="3" s="1"/>
  <c r="G134" i="3" s="1"/>
  <c r="M133" i="3"/>
  <c r="N133" i="3" s="1"/>
  <c r="P133" i="3" s="1"/>
  <c r="D133" i="3"/>
  <c r="E133" i="3" s="1"/>
  <c r="G133" i="3" s="1"/>
  <c r="M132" i="3"/>
  <c r="N132" i="3" s="1"/>
  <c r="P132" i="3" s="1"/>
  <c r="D132" i="3"/>
  <c r="E132" i="3" s="1"/>
  <c r="G132" i="3" s="1"/>
  <c r="M131" i="3"/>
  <c r="N131" i="3" s="1"/>
  <c r="P131" i="3" s="1"/>
  <c r="D131" i="3"/>
  <c r="E131" i="3" s="1"/>
  <c r="G131" i="3" s="1"/>
  <c r="M130" i="3"/>
  <c r="N130" i="3" s="1"/>
  <c r="P130" i="3" s="1"/>
  <c r="D130" i="3"/>
  <c r="E130" i="3" s="1"/>
  <c r="G130" i="3" s="1"/>
  <c r="M129" i="3"/>
  <c r="N129" i="3" s="1"/>
  <c r="P129" i="3" s="1"/>
  <c r="D129" i="3"/>
  <c r="E129" i="3" s="1"/>
  <c r="G129" i="3" s="1"/>
  <c r="M128" i="3"/>
  <c r="N128" i="3" s="1"/>
  <c r="P128" i="3" s="1"/>
  <c r="D128" i="3"/>
  <c r="E128" i="3" s="1"/>
  <c r="G128" i="3" s="1"/>
  <c r="M127" i="3"/>
  <c r="N127" i="3" s="1"/>
  <c r="P127" i="3" s="1"/>
  <c r="D127" i="3"/>
  <c r="E127" i="3" s="1"/>
  <c r="G127" i="3" s="1"/>
  <c r="M126" i="3"/>
  <c r="N126" i="3" s="1"/>
  <c r="P126" i="3" s="1"/>
  <c r="D126" i="3"/>
  <c r="E126" i="3" s="1"/>
  <c r="G126" i="3" s="1"/>
  <c r="M125" i="3"/>
  <c r="N125" i="3" s="1"/>
  <c r="P125" i="3" s="1"/>
  <c r="D125" i="3"/>
  <c r="E125" i="3" s="1"/>
  <c r="G125" i="3" s="1"/>
  <c r="M124" i="3"/>
  <c r="N124" i="3" s="1"/>
  <c r="P124" i="3" s="1"/>
  <c r="D124" i="3"/>
  <c r="E124" i="3" s="1"/>
  <c r="G124" i="3" s="1"/>
  <c r="M123" i="3"/>
  <c r="N123" i="3" s="1"/>
  <c r="P123" i="3" s="1"/>
  <c r="D123" i="3"/>
  <c r="E123" i="3" s="1"/>
  <c r="G123" i="3" s="1"/>
  <c r="M122" i="3"/>
  <c r="N122" i="3" s="1"/>
  <c r="P122" i="3" s="1"/>
  <c r="D122" i="3"/>
  <c r="E122" i="3" s="1"/>
  <c r="G122" i="3" s="1"/>
  <c r="M121" i="3"/>
  <c r="N121" i="3" s="1"/>
  <c r="P121" i="3" s="1"/>
  <c r="D121" i="3"/>
  <c r="E121" i="3" s="1"/>
  <c r="G121" i="3" s="1"/>
  <c r="M120" i="3"/>
  <c r="N120" i="3" s="1"/>
  <c r="P120" i="3" s="1"/>
  <c r="D120" i="3"/>
  <c r="E120" i="3" s="1"/>
  <c r="G120" i="3" s="1"/>
  <c r="M119" i="3"/>
  <c r="N119" i="3" s="1"/>
  <c r="P119" i="3" s="1"/>
  <c r="D119" i="3"/>
  <c r="E119" i="3" s="1"/>
  <c r="G119" i="3" s="1"/>
  <c r="M118" i="3"/>
  <c r="N118" i="3" s="1"/>
  <c r="O118" i="3" s="1"/>
  <c r="D118" i="3"/>
  <c r="E118" i="3" s="1"/>
  <c r="M117" i="3"/>
  <c r="N117" i="3" s="1"/>
  <c r="O117" i="3" s="1"/>
  <c r="D117" i="3"/>
  <c r="E117" i="3" s="1"/>
  <c r="M113" i="3"/>
  <c r="N113" i="3" s="1"/>
  <c r="D113" i="3"/>
  <c r="E113" i="3" s="1"/>
  <c r="M24" i="3"/>
  <c r="N24" i="3" s="1"/>
  <c r="Q24" i="3" s="1"/>
  <c r="D24" i="3"/>
  <c r="E24" i="3" s="1"/>
  <c r="M23" i="3"/>
  <c r="N23" i="3" s="1"/>
  <c r="Q23" i="3" s="1"/>
  <c r="D23" i="3"/>
  <c r="E23" i="3" s="1"/>
  <c r="F117" i="3" l="1"/>
  <c r="G117" i="3"/>
  <c r="H117" i="3"/>
  <c r="F118" i="3"/>
  <c r="G118" i="3"/>
  <c r="H118" i="3"/>
  <c r="G23" i="3"/>
  <c r="H23" i="3"/>
  <c r="G24" i="3"/>
  <c r="H24" i="3"/>
  <c r="F23" i="3"/>
  <c r="F24" i="3"/>
  <c r="R113" i="3"/>
  <c r="O113" i="3"/>
  <c r="F119" i="3"/>
  <c r="O119" i="3"/>
  <c r="F120" i="3"/>
  <c r="O120" i="3"/>
  <c r="F121" i="3"/>
  <c r="O121" i="3"/>
  <c r="F122" i="3"/>
  <c r="O122" i="3"/>
  <c r="F123" i="3"/>
  <c r="O123" i="3"/>
  <c r="F124" i="3"/>
  <c r="O124" i="3"/>
  <c r="F125" i="3"/>
  <c r="O125" i="3"/>
  <c r="F126" i="3"/>
  <c r="O126" i="3"/>
  <c r="F127" i="3"/>
  <c r="O127" i="3"/>
  <c r="F128" i="3"/>
  <c r="O128" i="3"/>
  <c r="F129" i="3"/>
  <c r="O129" i="3"/>
  <c r="F130" i="3"/>
  <c r="O130" i="3"/>
  <c r="F131" i="3"/>
  <c r="O131" i="3"/>
  <c r="F132" i="3"/>
  <c r="O132" i="3"/>
  <c r="F133" i="3"/>
  <c r="O133" i="3"/>
  <c r="F134" i="3"/>
  <c r="O134" i="3"/>
  <c r="P117" i="3"/>
  <c r="P118" i="3"/>
  <c r="Q113" i="3"/>
  <c r="P113" i="3"/>
  <c r="G113" i="3"/>
  <c r="F113" i="3"/>
  <c r="O24" i="3"/>
  <c r="P24" i="3"/>
  <c r="P23" i="3"/>
  <c r="O23" i="3"/>
  <c r="M19" i="3" l="1"/>
  <c r="N19" i="3" s="1"/>
  <c r="O19" i="3" s="1"/>
  <c r="D19" i="3"/>
  <c r="E19" i="3" s="1"/>
  <c r="M18" i="3"/>
  <c r="N18" i="3" s="1"/>
  <c r="O18" i="3" s="1"/>
  <c r="D18" i="3"/>
  <c r="E18" i="3" s="1"/>
  <c r="G18" i="3" l="1"/>
  <c r="H18" i="3"/>
  <c r="G19" i="3"/>
  <c r="H19" i="3"/>
  <c r="F18" i="3"/>
  <c r="F19" i="3"/>
  <c r="Q19" i="3"/>
  <c r="P19" i="3"/>
  <c r="P18" i="3"/>
  <c r="Q18" i="3"/>
  <c r="M14" i="3" l="1"/>
  <c r="N14" i="3" s="1"/>
  <c r="D14" i="3"/>
  <c r="E14" i="3" s="1"/>
  <c r="F14" i="3" s="1"/>
  <c r="M13" i="3"/>
  <c r="N13" i="3" s="1"/>
  <c r="D13" i="3"/>
  <c r="E13" i="3" s="1"/>
  <c r="F13" i="3" s="1"/>
  <c r="O9" i="2"/>
  <c r="N9" i="2"/>
  <c r="M9" i="2"/>
  <c r="L9" i="2"/>
  <c r="K9" i="2"/>
  <c r="J9" i="2"/>
  <c r="O8" i="2"/>
  <c r="N8" i="2"/>
  <c r="M8" i="2"/>
  <c r="L8" i="2"/>
  <c r="K8" i="2"/>
  <c r="J8" i="2"/>
  <c r="O7" i="2"/>
  <c r="N7" i="2"/>
  <c r="M7" i="2"/>
  <c r="J7" i="2"/>
  <c r="O6" i="2"/>
  <c r="N6" i="2"/>
  <c r="M6" i="2"/>
  <c r="J6" i="2"/>
  <c r="O5" i="2"/>
  <c r="N5" i="2"/>
  <c r="M5" i="2"/>
  <c r="K5" i="2"/>
  <c r="J5" i="2"/>
  <c r="O4" i="2"/>
  <c r="N4" i="2"/>
  <c r="M4" i="2"/>
  <c r="L4" i="2"/>
  <c r="K4" i="2"/>
  <c r="J4" i="2"/>
  <c r="O3" i="2"/>
  <c r="N3" i="2"/>
  <c r="M3" i="2"/>
  <c r="L3" i="2"/>
  <c r="K3" i="2"/>
  <c r="J3" i="2"/>
  <c r="G13" i="3" l="1"/>
  <c r="H13" i="3"/>
  <c r="H14" i="3"/>
  <c r="G14" i="3"/>
  <c r="Q13" i="3"/>
  <c r="O13" i="3"/>
  <c r="P13" i="3"/>
  <c r="Q14" i="3"/>
  <c r="O14" i="3"/>
  <c r="P14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S16" i="5"/>
  <c r="K23" i="1" l="1"/>
  <c r="C23" i="1" l="1"/>
  <c r="G23" i="1"/>
  <c r="W3" i="1" l="1"/>
  <c r="W11" i="1"/>
  <c r="W17" i="1"/>
  <c r="W23" i="1"/>
  <c r="W29" i="1"/>
  <c r="W29" i="5" l="1"/>
  <c r="W30" i="5" s="1"/>
  <c r="W23" i="5"/>
  <c r="W24" i="5" s="1"/>
  <c r="AA37" i="4"/>
  <c r="AA38" i="4" s="1"/>
  <c r="AA31" i="4"/>
  <c r="AA32" i="4" s="1"/>
  <c r="AA25" i="4"/>
  <c r="AA26" i="4" s="1"/>
  <c r="AA19" i="4"/>
  <c r="AA20" i="4" s="1"/>
  <c r="AA13" i="4"/>
  <c r="AA14" i="4" s="1"/>
  <c r="AA4" i="4"/>
  <c r="AA5" i="4" s="1"/>
  <c r="AA6" i="4" s="1"/>
  <c r="AA7" i="4" s="1"/>
  <c r="AA8" i="4" s="1"/>
  <c r="W37" i="4"/>
  <c r="W38" i="4" s="1"/>
  <c r="S37" i="4"/>
  <c r="S38" i="4" s="1"/>
  <c r="W17" i="5"/>
  <c r="W18" i="5" s="1"/>
  <c r="O37" i="4"/>
  <c r="O38" i="4" s="1"/>
  <c r="W11" i="5" l="1"/>
  <c r="W12" i="5" s="1"/>
  <c r="M109" i="3" l="1"/>
  <c r="N109" i="3" s="1"/>
  <c r="R109" i="3" s="1"/>
  <c r="D109" i="3"/>
  <c r="E109" i="3" s="1"/>
  <c r="G109" i="3" s="1"/>
  <c r="W4" i="5"/>
  <c r="W5" i="5" s="1"/>
  <c r="W6" i="5" l="1"/>
  <c r="Q109" i="3"/>
  <c r="P109" i="3"/>
  <c r="O109" i="3"/>
  <c r="F109" i="3"/>
  <c r="G37" i="4"/>
  <c r="G38" i="4" s="1"/>
  <c r="G31" i="4"/>
  <c r="G32" i="4" s="1"/>
  <c r="G25" i="4"/>
  <c r="G26" i="4" s="1"/>
  <c r="G19" i="4"/>
  <c r="G20" i="4" s="1"/>
  <c r="G13" i="4"/>
  <c r="G14" i="4" s="1"/>
  <c r="G4" i="4"/>
  <c r="G5" i="4" s="1"/>
  <c r="G6" i="4" s="1"/>
  <c r="G7" i="4" s="1"/>
  <c r="G8" i="4" s="1"/>
  <c r="B8" i="6" l="1"/>
  <c r="F8" i="6"/>
  <c r="B9" i="6"/>
  <c r="F9" i="6"/>
  <c r="B10" i="6"/>
  <c r="B11" i="6" s="1"/>
  <c r="F10" i="6"/>
  <c r="F11" i="6" l="1"/>
  <c r="K37" i="4"/>
  <c r="K38" i="4" s="1"/>
  <c r="M105" i="3" l="1"/>
  <c r="N105" i="3" s="1"/>
  <c r="R105" i="3" s="1"/>
  <c r="D105" i="3"/>
  <c r="E105" i="3" s="1"/>
  <c r="G105" i="3" s="1"/>
  <c r="M104" i="3"/>
  <c r="N104" i="3" s="1"/>
  <c r="R104" i="3" s="1"/>
  <c r="D104" i="3"/>
  <c r="E104" i="3" s="1"/>
  <c r="G104" i="3" s="1"/>
  <c r="M103" i="3"/>
  <c r="N103" i="3" s="1"/>
  <c r="R103" i="3" s="1"/>
  <c r="D103" i="3"/>
  <c r="E103" i="3" s="1"/>
  <c r="G103" i="3" s="1"/>
  <c r="M102" i="3"/>
  <c r="N102" i="3" s="1"/>
  <c r="R102" i="3" s="1"/>
  <c r="D102" i="3"/>
  <c r="E102" i="3" s="1"/>
  <c r="G102" i="3" s="1"/>
  <c r="M101" i="3"/>
  <c r="N101" i="3" s="1"/>
  <c r="R101" i="3" s="1"/>
  <c r="D101" i="3"/>
  <c r="E101" i="3" s="1"/>
  <c r="G101" i="3" s="1"/>
  <c r="M100" i="3"/>
  <c r="N100" i="3" s="1"/>
  <c r="R100" i="3" s="1"/>
  <c r="D100" i="3"/>
  <c r="E100" i="3" s="1"/>
  <c r="M99" i="3"/>
  <c r="N99" i="3" s="1"/>
  <c r="R99" i="3" s="1"/>
  <c r="M98" i="3"/>
  <c r="N98" i="3" s="1"/>
  <c r="R98" i="3" s="1"/>
  <c r="M97" i="3"/>
  <c r="N97" i="3" s="1"/>
  <c r="R97" i="3" s="1"/>
  <c r="M96" i="3"/>
  <c r="N96" i="3" s="1"/>
  <c r="R96" i="3" s="1"/>
  <c r="M95" i="3"/>
  <c r="N95" i="3" s="1"/>
  <c r="R95" i="3" s="1"/>
  <c r="M94" i="3"/>
  <c r="N94" i="3" s="1"/>
  <c r="R94" i="3" s="1"/>
  <c r="M93" i="3"/>
  <c r="N93" i="3" s="1"/>
  <c r="R93" i="3" s="1"/>
  <c r="D99" i="3"/>
  <c r="E99" i="3" s="1"/>
  <c r="G99" i="3" s="1"/>
  <c r="D98" i="3"/>
  <c r="E98" i="3" s="1"/>
  <c r="G98" i="3" s="1"/>
  <c r="D97" i="3"/>
  <c r="E97" i="3" s="1"/>
  <c r="G97" i="3" s="1"/>
  <c r="D96" i="3"/>
  <c r="E96" i="3" s="1"/>
  <c r="G96" i="3" s="1"/>
  <c r="D95" i="3"/>
  <c r="E95" i="3" s="1"/>
  <c r="G95" i="3" s="1"/>
  <c r="D94" i="3"/>
  <c r="E94" i="3" s="1"/>
  <c r="G94" i="3" s="1"/>
  <c r="D93" i="3"/>
  <c r="E93" i="3" s="1"/>
  <c r="G93" i="3" s="1"/>
  <c r="D91" i="3"/>
  <c r="E91" i="3" s="1"/>
  <c r="G91" i="3" s="1"/>
  <c r="M92" i="3"/>
  <c r="N92" i="3" s="1"/>
  <c r="R92" i="3" s="1"/>
  <c r="D92" i="3"/>
  <c r="E92" i="3" s="1"/>
  <c r="G92" i="3" s="1"/>
  <c r="M91" i="3"/>
  <c r="N91" i="3" s="1"/>
  <c r="M90" i="3"/>
  <c r="N90" i="3" s="1"/>
  <c r="D90" i="3"/>
  <c r="E90" i="3" s="1"/>
  <c r="Q90" i="3" l="1"/>
  <c r="R90" i="3"/>
  <c r="Q91" i="3"/>
  <c r="R91" i="3"/>
  <c r="P93" i="3"/>
  <c r="Q93" i="3"/>
  <c r="P95" i="3"/>
  <c r="Q95" i="3"/>
  <c r="P97" i="3"/>
  <c r="Q97" i="3"/>
  <c r="P99" i="3"/>
  <c r="Q99" i="3"/>
  <c r="P100" i="3"/>
  <c r="Q100" i="3"/>
  <c r="P101" i="3"/>
  <c r="Q101" i="3"/>
  <c r="P102" i="3"/>
  <c r="Q102" i="3"/>
  <c r="P103" i="3"/>
  <c r="Q103" i="3"/>
  <c r="P104" i="3"/>
  <c r="Q104" i="3"/>
  <c r="P105" i="3"/>
  <c r="Q105" i="3"/>
  <c r="P92" i="3"/>
  <c r="Q92" i="3"/>
  <c r="P94" i="3"/>
  <c r="Q94" i="3"/>
  <c r="P96" i="3"/>
  <c r="Q96" i="3"/>
  <c r="P98" i="3"/>
  <c r="Q98" i="3"/>
  <c r="F102" i="3"/>
  <c r="O102" i="3"/>
  <c r="F103" i="3"/>
  <c r="O103" i="3"/>
  <c r="F104" i="3"/>
  <c r="O104" i="3"/>
  <c r="F105" i="3"/>
  <c r="O105" i="3"/>
  <c r="F101" i="3"/>
  <c r="O101" i="3"/>
  <c r="O100" i="3"/>
  <c r="G100" i="3"/>
  <c r="F100" i="3"/>
  <c r="O93" i="3"/>
  <c r="O94" i="3"/>
  <c r="O95" i="3"/>
  <c r="O96" i="3"/>
  <c r="O97" i="3"/>
  <c r="O98" i="3"/>
  <c r="O99" i="3"/>
  <c r="F93" i="3"/>
  <c r="F94" i="3"/>
  <c r="F95" i="3"/>
  <c r="F96" i="3"/>
  <c r="F97" i="3"/>
  <c r="F98" i="3"/>
  <c r="F99" i="3"/>
  <c r="F91" i="3"/>
  <c r="F92" i="3"/>
  <c r="O92" i="3"/>
  <c r="P90" i="3"/>
  <c r="O90" i="3"/>
  <c r="P91" i="3"/>
  <c r="O91" i="3"/>
  <c r="G90" i="3"/>
  <c r="F90" i="3"/>
  <c r="M89" i="3"/>
  <c r="N89" i="3" s="1"/>
  <c r="R89" i="3" s="1"/>
  <c r="M88" i="3"/>
  <c r="N88" i="3" s="1"/>
  <c r="R88" i="3" s="1"/>
  <c r="D89" i="3"/>
  <c r="E89" i="3" s="1"/>
  <c r="D88" i="3"/>
  <c r="E88" i="3" s="1"/>
  <c r="H89" i="3" l="1"/>
  <c r="G89" i="3"/>
  <c r="G88" i="3"/>
  <c r="H88" i="3"/>
  <c r="F88" i="3"/>
  <c r="F89" i="3"/>
  <c r="Q88" i="3"/>
  <c r="P89" i="3"/>
  <c r="Q89" i="3"/>
  <c r="P88" i="3"/>
  <c r="O88" i="3"/>
  <c r="O89" i="3"/>
  <c r="C37" i="4"/>
  <c r="C38" i="4" s="1"/>
  <c r="D83" i="3" l="1"/>
  <c r="M84" i="3" l="1"/>
  <c r="N84" i="3" s="1"/>
  <c r="D84" i="3"/>
  <c r="E84" i="3" s="1"/>
  <c r="M83" i="3"/>
  <c r="N83" i="3" s="1"/>
  <c r="P83" i="3" s="1"/>
  <c r="E83" i="3"/>
  <c r="F83" i="3" l="1"/>
  <c r="G83" i="3"/>
  <c r="H83" i="3"/>
  <c r="F84" i="3"/>
  <c r="G84" i="3"/>
  <c r="H84" i="3"/>
  <c r="O84" i="3"/>
  <c r="P84" i="3"/>
  <c r="O83" i="3"/>
  <c r="M9" i="3" l="1"/>
  <c r="M8" i="3"/>
  <c r="S29" i="5" l="1"/>
  <c r="S30" i="5" s="1"/>
  <c r="O29" i="5"/>
  <c r="O30" i="5" s="1"/>
  <c r="K29" i="5"/>
  <c r="K30" i="5" s="1"/>
  <c r="G29" i="5"/>
  <c r="G30" i="5" s="1"/>
  <c r="C29" i="5"/>
  <c r="C30" i="5" s="1"/>
  <c r="S23" i="5"/>
  <c r="S24" i="5" s="1"/>
  <c r="O23" i="5"/>
  <c r="O24" i="5" s="1"/>
  <c r="K23" i="5"/>
  <c r="K24" i="5" s="1"/>
  <c r="G23" i="5"/>
  <c r="G24" i="5" s="1"/>
  <c r="C23" i="5"/>
  <c r="C24" i="5" s="1"/>
  <c r="S17" i="5"/>
  <c r="S18" i="5" s="1"/>
  <c r="O17" i="5"/>
  <c r="O18" i="5" s="1"/>
  <c r="K17" i="5"/>
  <c r="K18" i="5" s="1"/>
  <c r="G17" i="5"/>
  <c r="G18" i="5" s="1"/>
  <c r="C17" i="5"/>
  <c r="C18" i="5" s="1"/>
  <c r="S11" i="5"/>
  <c r="S12" i="5" s="1"/>
  <c r="O11" i="5"/>
  <c r="O12" i="5" s="1"/>
  <c r="K11" i="5"/>
  <c r="K12" i="5" s="1"/>
  <c r="G11" i="5"/>
  <c r="G12" i="5" s="1"/>
  <c r="C11" i="5"/>
  <c r="C12" i="5" s="1"/>
  <c r="S4" i="5"/>
  <c r="S5" i="5" s="1"/>
  <c r="O4" i="5"/>
  <c r="O5" i="5" s="1"/>
  <c r="K4" i="5"/>
  <c r="K5" i="5" s="1"/>
  <c r="G4" i="5"/>
  <c r="G5" i="5" s="1"/>
  <c r="C4" i="5"/>
  <c r="C5" i="5" s="1"/>
  <c r="O12" i="1"/>
  <c r="O13" i="1" s="1"/>
  <c r="S12" i="1"/>
  <c r="S13" i="1" s="1"/>
  <c r="W12" i="1"/>
  <c r="W13" i="1" s="1"/>
  <c r="O18" i="1"/>
  <c r="O19" i="1" s="1"/>
  <c r="S18" i="1"/>
  <c r="S19" i="1" s="1"/>
  <c r="W18" i="1"/>
  <c r="W19" i="1" s="1"/>
  <c r="O24" i="1"/>
  <c r="O25" i="1" s="1"/>
  <c r="S24" i="1"/>
  <c r="S25" i="1" s="1"/>
  <c r="W24" i="1"/>
  <c r="W25" i="1" s="1"/>
  <c r="O30" i="1"/>
  <c r="O31" i="1" s="1"/>
  <c r="S30" i="1"/>
  <c r="S31" i="1" s="1"/>
  <c r="W30" i="1"/>
  <c r="W31" i="1" s="1"/>
  <c r="S13" i="4"/>
  <c r="S14" i="4" s="1"/>
  <c r="W13" i="4"/>
  <c r="W14" i="4" s="1"/>
  <c r="S19" i="4"/>
  <c r="S20" i="4" s="1"/>
  <c r="W19" i="4"/>
  <c r="W20" i="4" s="1"/>
  <c r="S25" i="4"/>
  <c r="S26" i="4" s="1"/>
  <c r="W25" i="4"/>
  <c r="W26" i="4" s="1"/>
  <c r="S31" i="4"/>
  <c r="S32" i="4" s="1"/>
  <c r="W31" i="4"/>
  <c r="W32" i="4" s="1"/>
  <c r="O31" i="4"/>
  <c r="O32" i="4" s="1"/>
  <c r="K31" i="4"/>
  <c r="K32" i="4" s="1"/>
  <c r="C31" i="4"/>
  <c r="C32" i="4" s="1"/>
  <c r="O25" i="4"/>
  <c r="O26" i="4" s="1"/>
  <c r="K25" i="4"/>
  <c r="K26" i="4" s="1"/>
  <c r="C25" i="4"/>
  <c r="C26" i="4" s="1"/>
  <c r="O19" i="4"/>
  <c r="O20" i="4" s="1"/>
  <c r="K19" i="4"/>
  <c r="K20" i="4" s="1"/>
  <c r="C19" i="4"/>
  <c r="C20" i="4" s="1"/>
  <c r="O13" i="4"/>
  <c r="O14" i="4" s="1"/>
  <c r="K13" i="4"/>
  <c r="K14" i="4" s="1"/>
  <c r="C13" i="4"/>
  <c r="C14" i="4" s="1"/>
  <c r="W4" i="4"/>
  <c r="W5" i="4" s="1"/>
  <c r="W6" i="4" s="1"/>
  <c r="W7" i="4" s="1"/>
  <c r="W8" i="4" s="1"/>
  <c r="S4" i="4"/>
  <c r="S5" i="4" s="1"/>
  <c r="S6" i="4" s="1"/>
  <c r="S7" i="4" s="1"/>
  <c r="S8" i="4" s="1"/>
  <c r="O4" i="4"/>
  <c r="O5" i="4" s="1"/>
  <c r="O6" i="4" s="1"/>
  <c r="O7" i="4" s="1"/>
  <c r="O8" i="4" s="1"/>
  <c r="K4" i="4"/>
  <c r="K5" i="4" s="1"/>
  <c r="K6" i="4" s="1"/>
  <c r="K7" i="4" s="1"/>
  <c r="K8" i="4" s="1"/>
  <c r="C4" i="4"/>
  <c r="C5" i="4" s="1"/>
  <c r="C6" i="4" s="1"/>
  <c r="C7" i="4" s="1"/>
  <c r="C8" i="4" s="1"/>
  <c r="W4" i="1"/>
  <c r="W5" i="1" s="1"/>
  <c r="W6" i="1" s="1"/>
  <c r="W7" i="1" s="1"/>
  <c r="C6" i="5" l="1"/>
  <c r="G6" i="5"/>
  <c r="O6" i="5"/>
  <c r="K6" i="5"/>
  <c r="S6" i="5"/>
  <c r="K30" i="1"/>
  <c r="K31" i="1" s="1"/>
  <c r="G30" i="1"/>
  <c r="G31" i="1" s="1"/>
  <c r="C30" i="1"/>
  <c r="C31" i="1" s="1"/>
  <c r="K24" i="1"/>
  <c r="K25" i="1" s="1"/>
  <c r="G24" i="1"/>
  <c r="G25" i="1" s="1"/>
  <c r="C24" i="1"/>
  <c r="C25" i="1" s="1"/>
  <c r="K18" i="1" l="1"/>
  <c r="K19" i="1" s="1"/>
  <c r="G18" i="1"/>
  <c r="G19" i="1" s="1"/>
  <c r="C18" i="1"/>
  <c r="C19" i="1" s="1"/>
  <c r="K12" i="1" l="1"/>
  <c r="K13" i="1" s="1"/>
  <c r="G12" i="1"/>
  <c r="G13" i="1" s="1"/>
  <c r="C12" i="1"/>
  <c r="C13" i="1" s="1"/>
  <c r="D58" i="3" l="1"/>
  <c r="E58" i="3" s="1"/>
  <c r="M58" i="3"/>
  <c r="N58" i="3" s="1"/>
  <c r="O58" i="3" s="1"/>
  <c r="D59" i="3"/>
  <c r="E59" i="3" s="1"/>
  <c r="M59" i="3"/>
  <c r="N59" i="3" s="1"/>
  <c r="O59" i="3" s="1"/>
  <c r="D63" i="3"/>
  <c r="E63" i="3" s="1"/>
  <c r="M63" i="3"/>
  <c r="N63" i="3" s="1"/>
  <c r="P63" i="3" s="1"/>
  <c r="D64" i="3"/>
  <c r="E64" i="3" s="1"/>
  <c r="M64" i="3"/>
  <c r="N64" i="3" s="1"/>
  <c r="P64" i="3" s="1"/>
  <c r="D68" i="3"/>
  <c r="E68" i="3" s="1"/>
  <c r="M68" i="3"/>
  <c r="N68" i="3" s="1"/>
  <c r="O68" i="3" s="1"/>
  <c r="D69" i="3"/>
  <c r="E69" i="3" s="1"/>
  <c r="M69" i="3"/>
  <c r="N69" i="3" s="1"/>
  <c r="O69" i="3" s="1"/>
  <c r="D78" i="3"/>
  <c r="E78" i="3" s="1"/>
  <c r="M78" i="3"/>
  <c r="N78" i="3" s="1"/>
  <c r="O78" i="3" s="1"/>
  <c r="D79" i="3"/>
  <c r="E79" i="3" s="1"/>
  <c r="M79" i="3"/>
  <c r="N79" i="3" s="1"/>
  <c r="O79" i="3" s="1"/>
  <c r="F79" i="3" l="1"/>
  <c r="H79" i="3"/>
  <c r="G79" i="3"/>
  <c r="F78" i="3"/>
  <c r="G78" i="3"/>
  <c r="H78" i="3"/>
  <c r="F69" i="3"/>
  <c r="H69" i="3"/>
  <c r="G69" i="3"/>
  <c r="F68" i="3"/>
  <c r="H68" i="3"/>
  <c r="G68" i="3"/>
  <c r="F64" i="3"/>
  <c r="G64" i="3"/>
  <c r="H64" i="3"/>
  <c r="F63" i="3"/>
  <c r="G63" i="3"/>
  <c r="H63" i="3"/>
  <c r="F59" i="3"/>
  <c r="H59" i="3"/>
  <c r="G59" i="3"/>
  <c r="F58" i="3"/>
  <c r="H58" i="3"/>
  <c r="G58" i="3"/>
  <c r="O64" i="3"/>
  <c r="O63" i="3"/>
  <c r="N8" i="3"/>
  <c r="P8" i="3" l="1"/>
  <c r="Q8" i="3"/>
  <c r="S4" i="1"/>
  <c r="S5" i="1" s="1"/>
  <c r="S6" i="1" s="1"/>
  <c r="S7" i="1" s="1"/>
  <c r="O4" i="1"/>
  <c r="O5" i="1" s="1"/>
  <c r="O6" i="1" s="1"/>
  <c r="O7" i="1" s="1"/>
  <c r="O8" i="3" l="1"/>
  <c r="M4" i="3"/>
  <c r="N4" i="3" s="1"/>
  <c r="M3" i="3"/>
  <c r="N3" i="3" s="1"/>
  <c r="N9" i="3" l="1"/>
  <c r="Q3" i="3"/>
  <c r="P4" i="3"/>
  <c r="Q4" i="3"/>
  <c r="O4" i="3"/>
  <c r="P3" i="3"/>
  <c r="O3" i="3"/>
  <c r="P9" i="3" l="1"/>
  <c r="Q9" i="3"/>
  <c r="O9" i="3"/>
  <c r="D9" i="3"/>
  <c r="E9" i="3" s="1"/>
  <c r="F9" i="3" s="1"/>
  <c r="D8" i="3"/>
  <c r="E8" i="3" s="1"/>
  <c r="F8" i="3" s="1"/>
  <c r="D3" i="3"/>
  <c r="E3" i="3" s="1"/>
  <c r="H3" i="3" s="1"/>
  <c r="D4" i="3"/>
  <c r="G9" i="3" l="1"/>
  <c r="H9" i="3"/>
  <c r="G8" i="3"/>
  <c r="H8" i="3"/>
  <c r="G3" i="3"/>
  <c r="F3" i="3"/>
  <c r="E4" i="3"/>
  <c r="H4" i="3" s="1"/>
  <c r="G4" i="3" l="1"/>
  <c r="F4" i="3"/>
  <c r="C4" i="2"/>
  <c r="C3" i="2"/>
  <c r="C5" i="2"/>
  <c r="C7" i="2"/>
  <c r="C9" i="2"/>
  <c r="C11" i="2"/>
  <c r="E11" i="2" s="1"/>
  <c r="C13" i="2"/>
  <c r="C15" i="2"/>
  <c r="C17" i="2"/>
  <c r="C19" i="2"/>
  <c r="E19" i="2" s="1"/>
  <c r="C21" i="2"/>
  <c r="C23" i="2"/>
  <c r="C25" i="2"/>
  <c r="C27" i="2"/>
  <c r="E27" i="2" s="1"/>
  <c r="C6" i="2"/>
  <c r="E6" i="2" s="1"/>
  <c r="C8" i="2"/>
  <c r="E8" i="2" s="1"/>
  <c r="C10" i="2"/>
  <c r="C12" i="2"/>
  <c r="E12" i="2" s="1"/>
  <c r="C14" i="2"/>
  <c r="E14" i="2" s="1"/>
  <c r="C16" i="2"/>
  <c r="C18" i="2"/>
  <c r="E18" i="2" s="1"/>
  <c r="C20" i="2"/>
  <c r="C22" i="2"/>
  <c r="E22" i="2" s="1"/>
  <c r="C24" i="2"/>
  <c r="E24" i="2" s="1"/>
  <c r="C26" i="2"/>
  <c r="E26" i="2" s="1"/>
  <c r="F11" i="2" l="1"/>
  <c r="G20" i="2"/>
  <c r="E20" i="2"/>
  <c r="F16" i="2"/>
  <c r="E16" i="2"/>
  <c r="F23" i="2"/>
  <c r="E23" i="2"/>
  <c r="F15" i="2"/>
  <c r="E15" i="2"/>
  <c r="F7" i="2"/>
  <c r="E7" i="2"/>
  <c r="D3" i="2"/>
  <c r="E3" i="2"/>
  <c r="G10" i="2"/>
  <c r="E10" i="2"/>
  <c r="F25" i="2"/>
  <c r="E25" i="2"/>
  <c r="F21" i="2"/>
  <c r="E21" i="2"/>
  <c r="F17" i="2"/>
  <c r="E17" i="2"/>
  <c r="F13" i="2"/>
  <c r="E13" i="2"/>
  <c r="F9" i="2"/>
  <c r="E9" i="2"/>
  <c r="D5" i="2"/>
  <c r="E5" i="2"/>
  <c r="D4" i="2"/>
  <c r="E4" i="2"/>
  <c r="F4" i="2"/>
  <c r="F3" i="2"/>
  <c r="F19" i="2"/>
  <c r="G5" i="2"/>
  <c r="G4" i="2"/>
  <c r="G3" i="2"/>
  <c r="F5" i="2"/>
  <c r="G24" i="2"/>
  <c r="D24" i="2"/>
  <c r="F20" i="2"/>
  <c r="D20" i="2"/>
  <c r="G16" i="2"/>
  <c r="D16" i="2"/>
  <c r="F12" i="2"/>
  <c r="D12" i="2"/>
  <c r="G8" i="2"/>
  <c r="D8" i="2"/>
  <c r="G27" i="2"/>
  <c r="D27" i="2"/>
  <c r="G23" i="2"/>
  <c r="D23" i="2"/>
  <c r="G19" i="2"/>
  <c r="D19" i="2"/>
  <c r="G15" i="2"/>
  <c r="D15" i="2"/>
  <c r="G11" i="2"/>
  <c r="D11" i="2"/>
  <c r="G7" i="2"/>
  <c r="D7" i="2"/>
  <c r="F26" i="2"/>
  <c r="D26" i="2"/>
  <c r="G22" i="2"/>
  <c r="D22" i="2"/>
  <c r="G18" i="2"/>
  <c r="D18" i="2"/>
  <c r="F14" i="2"/>
  <c r="D14" i="2"/>
  <c r="F10" i="2"/>
  <c r="D10" i="2"/>
  <c r="G6" i="2"/>
  <c r="D6" i="2"/>
  <c r="G25" i="2"/>
  <c r="D25" i="2"/>
  <c r="G21" i="2"/>
  <c r="D21" i="2"/>
  <c r="G17" i="2"/>
  <c r="D17" i="2"/>
  <c r="G13" i="2"/>
  <c r="D13" i="2"/>
  <c r="G9" i="2"/>
  <c r="D9" i="2"/>
  <c r="F6" i="2"/>
  <c r="F18" i="2"/>
  <c r="F27" i="2"/>
  <c r="F24" i="2"/>
  <c r="G12" i="2"/>
  <c r="F8" i="2"/>
  <c r="G14" i="2"/>
  <c r="G26" i="2"/>
  <c r="F22" i="2"/>
  <c r="C4" i="1"/>
  <c r="C5" i="1" s="1"/>
  <c r="C6" i="1" s="1"/>
  <c r="C7" i="1" s="1"/>
  <c r="K4" i="1"/>
  <c r="K5" i="1" s="1"/>
  <c r="K6" i="1" s="1"/>
  <c r="K7" i="1" s="1"/>
  <c r="G4" i="1"/>
  <c r="G5" i="1" s="1"/>
  <c r="G6" i="1" s="1"/>
  <c r="G7" i="1" s="1"/>
</calcChain>
</file>

<file path=xl/comments1.xml><?xml version="1.0" encoding="utf-8"?>
<comments xmlns="http://schemas.openxmlformats.org/spreadsheetml/2006/main">
  <authors>
    <author>Alexis Álvarez</author>
  </authors>
  <commentList>
    <comment ref="C8" authorId="0">
      <text>
        <r>
          <rPr>
            <sz val="12"/>
            <color indexed="81"/>
            <rFont val="Times New Roman"/>
            <family val="1"/>
          </rPr>
          <t>falchion +1
Weapon Focus +1</t>
        </r>
      </text>
    </comment>
    <comment ref="L8" authorId="0">
      <text>
        <r>
          <rPr>
            <sz val="12"/>
            <color indexed="81"/>
            <rFont val="Times New Roman"/>
            <family val="1"/>
          </rPr>
          <t>light crossbow</t>
        </r>
      </text>
    </comment>
    <comment ref="C9" authorId="0">
      <text>
        <r>
          <rPr>
            <sz val="12"/>
            <color indexed="81"/>
            <rFont val="Times New Roman"/>
            <family val="1"/>
          </rPr>
          <t>chargebreaker falchion
Weapon Focus +1</t>
        </r>
      </text>
    </comment>
    <comment ref="L9" authorId="0">
      <text>
        <r>
          <rPr>
            <sz val="12"/>
            <color indexed="81"/>
            <rFont val="Times New Roman"/>
            <family val="1"/>
          </rPr>
          <t>light crossbow</t>
        </r>
      </text>
    </comment>
    <comment ref="C13" authorId="0">
      <text>
        <r>
          <rPr>
            <sz val="12"/>
            <color indexed="81"/>
            <rFont val="Times New Roman"/>
            <family val="1"/>
          </rPr>
          <t>falchion +1
Weapon Focus +1</t>
        </r>
      </text>
    </comment>
    <comment ref="L13" authorId="0">
      <text>
        <r>
          <rPr>
            <sz val="12"/>
            <color indexed="81"/>
            <rFont val="Times New Roman"/>
            <family val="1"/>
          </rPr>
          <t>javelin</t>
        </r>
      </text>
    </comment>
    <comment ref="C14" authorId="0">
      <text>
        <r>
          <rPr>
            <sz val="12"/>
            <color indexed="81"/>
            <rFont val="Times New Roman"/>
            <family val="1"/>
          </rPr>
          <t>dagger</t>
        </r>
      </text>
    </comment>
    <comment ref="L14" authorId="0">
      <text>
        <r>
          <rPr>
            <sz val="12"/>
            <color indexed="81"/>
            <rFont val="Times New Roman"/>
            <family val="1"/>
          </rPr>
          <t>MW composite shortbow</t>
        </r>
      </text>
    </comment>
    <comment ref="C18" authorId="0">
      <text>
        <r>
          <rPr>
            <sz val="12"/>
            <color indexed="81"/>
            <rFont val="Times New Roman"/>
            <family val="1"/>
          </rPr>
          <t>greatsword +1
Weapon Focus +1</t>
        </r>
      </text>
    </comment>
    <comment ref="C19" authorId="0">
      <text>
        <r>
          <rPr>
            <sz val="12"/>
            <color indexed="81"/>
            <rFont val="Times New Roman"/>
            <family val="1"/>
          </rPr>
          <t>greatsword +1
Weapon Focus +1</t>
        </r>
      </text>
    </comment>
    <comment ref="A23" authorId="0">
      <text>
        <r>
          <rPr>
            <sz val="12"/>
            <color indexed="81"/>
            <rFont val="Times New Roman"/>
            <family val="1"/>
          </rPr>
          <t>Tharyn</t>
        </r>
      </text>
    </comment>
    <comment ref="C23" authorId="0">
      <text>
        <r>
          <rPr>
            <sz val="12"/>
            <color indexed="81"/>
            <rFont val="Times New Roman"/>
            <family val="1"/>
          </rPr>
          <t>greatsword +1
Weapon Focus +1</t>
        </r>
      </text>
    </comment>
    <comment ref="J23" authorId="0">
      <text>
        <r>
          <rPr>
            <sz val="12"/>
            <color indexed="81"/>
            <rFont val="Times New Roman"/>
            <family val="1"/>
          </rPr>
          <t>Tharyn</t>
        </r>
      </text>
    </comment>
    <comment ref="A24" authorId="0">
      <text>
        <r>
          <rPr>
            <sz val="12"/>
            <color indexed="81"/>
            <rFont val="Times New Roman"/>
            <family val="1"/>
          </rPr>
          <t>Arther</t>
        </r>
      </text>
    </comment>
    <comment ref="C24" authorId="0">
      <text>
        <r>
          <rPr>
            <sz val="12"/>
            <color indexed="81"/>
            <rFont val="Times New Roman"/>
            <family val="1"/>
          </rPr>
          <t>greatsword +1
Weapon Focus +1</t>
        </r>
      </text>
    </comment>
    <comment ref="J24" authorId="0">
      <text>
        <r>
          <rPr>
            <sz val="12"/>
            <color indexed="81"/>
            <rFont val="Times New Roman"/>
            <family val="1"/>
          </rPr>
          <t>Arther</t>
        </r>
      </text>
    </comment>
    <comment ref="C28" authorId="0">
      <text>
        <r>
          <rPr>
            <sz val="12"/>
            <color indexed="81"/>
            <rFont val="Times New Roman"/>
            <family val="1"/>
          </rPr>
          <t>War Mattock +1 or MW</t>
        </r>
      </text>
    </comment>
    <comment ref="L28" authorId="0">
      <text>
        <r>
          <rPr>
            <sz val="12"/>
            <color indexed="81"/>
            <rFont val="Times New Roman"/>
            <family val="1"/>
          </rPr>
          <t>sling</t>
        </r>
      </text>
    </comment>
    <comment ref="C29" authorId="0">
      <text>
        <r>
          <rPr>
            <sz val="12"/>
            <color indexed="81"/>
            <rFont val="Times New Roman"/>
            <family val="1"/>
          </rPr>
          <t>Sundering Hammer</t>
        </r>
      </text>
    </comment>
    <comment ref="L29" authorId="0">
      <text>
        <r>
          <rPr>
            <sz val="12"/>
            <color indexed="81"/>
            <rFont val="Times New Roman"/>
            <family val="1"/>
          </rPr>
          <t>darts</t>
        </r>
      </text>
    </comment>
    <comment ref="C33" authorId="0">
      <text>
        <r>
          <rPr>
            <sz val="12"/>
            <color indexed="81"/>
            <rFont val="Times New Roman"/>
            <family val="1"/>
          </rPr>
          <t>handaxe +1
spiked chain +1</t>
        </r>
      </text>
    </comment>
    <comment ref="L33" authorId="0">
      <text>
        <r>
          <rPr>
            <sz val="12"/>
            <color indexed="81"/>
            <rFont val="Times New Roman"/>
            <family val="1"/>
          </rPr>
          <t>MW xbow
magebane xbow</t>
        </r>
      </text>
    </comment>
    <comment ref="C34" authorId="0">
      <text>
        <r>
          <rPr>
            <sz val="12"/>
            <color indexed="81"/>
            <rFont val="Times New Roman"/>
            <family val="1"/>
          </rPr>
          <t>unarmed
dagger</t>
        </r>
      </text>
    </comment>
    <comment ref="L34" authorId="0">
      <text>
        <r>
          <rPr>
            <sz val="12"/>
            <color indexed="81"/>
            <rFont val="Times New Roman"/>
            <family val="1"/>
          </rPr>
          <t>MW xbow
magebane xbow</t>
        </r>
      </text>
    </comment>
    <comment ref="C38" authorId="0">
      <text>
        <r>
          <rPr>
            <sz val="12"/>
            <color indexed="81"/>
            <rFont val="Times New Roman"/>
            <family val="1"/>
          </rPr>
          <t>warclub +1</t>
        </r>
      </text>
    </comment>
    <comment ref="L38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39" authorId="0">
      <text>
        <r>
          <rPr>
            <sz val="12"/>
            <color indexed="81"/>
            <rFont val="Times New Roman"/>
            <family val="1"/>
          </rPr>
          <t>warclub +1</t>
        </r>
      </text>
    </comment>
    <comment ref="L39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43" authorId="0">
      <text>
        <r>
          <rPr>
            <sz val="12"/>
            <color indexed="81"/>
            <rFont val="Times New Roman"/>
            <family val="1"/>
          </rPr>
          <t>longsword
whip</t>
        </r>
      </text>
    </comment>
    <comment ref="L43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44" authorId="0">
      <text>
        <r>
          <rPr>
            <sz val="12"/>
            <color indexed="81"/>
            <rFont val="Times New Roman"/>
            <family val="1"/>
          </rPr>
          <t>longsword
whip</t>
        </r>
      </text>
    </comment>
    <comment ref="L44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48" authorId="0">
      <text>
        <r>
          <rPr>
            <sz val="12"/>
            <color indexed="81"/>
            <rFont val="Times New Roman"/>
            <family val="1"/>
          </rPr>
          <t>MW morningstar</t>
        </r>
      </text>
    </comment>
    <comment ref="L48" authorId="0">
      <text>
        <r>
          <rPr>
            <sz val="12"/>
            <color indexed="81"/>
            <rFont val="Times New Roman"/>
            <family val="1"/>
          </rPr>
          <t>light xbow</t>
        </r>
      </text>
    </comment>
    <comment ref="C49" authorId="0">
      <text>
        <r>
          <rPr>
            <sz val="12"/>
            <color indexed="81"/>
            <rFont val="Times New Roman"/>
            <family val="1"/>
          </rPr>
          <t>MW morningstar</t>
        </r>
      </text>
    </comment>
    <comment ref="L49" authorId="0">
      <text>
        <r>
          <rPr>
            <sz val="12"/>
            <color indexed="81"/>
            <rFont val="Times New Roman"/>
            <family val="1"/>
          </rPr>
          <t>light xbow</t>
        </r>
      </text>
    </comment>
    <comment ref="C53" authorId="0">
      <text>
        <r>
          <rPr>
            <sz val="12"/>
            <color indexed="81"/>
            <rFont val="Times New Roman"/>
            <family val="1"/>
          </rPr>
          <t>MW dwarven waraxe</t>
        </r>
      </text>
    </comment>
    <comment ref="L53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54" authorId="0">
      <text>
        <r>
          <rPr>
            <sz val="12"/>
            <color indexed="81"/>
            <rFont val="Times New Roman"/>
            <family val="1"/>
          </rPr>
          <t>MW dwarven waraxe</t>
        </r>
      </text>
    </comment>
    <comment ref="L54" authorId="0">
      <text>
        <r>
          <rPr>
            <sz val="12"/>
            <color indexed="81"/>
            <rFont val="Times New Roman"/>
            <family val="1"/>
          </rPr>
          <t>hvy xbow</t>
        </r>
      </text>
    </comment>
    <comment ref="C63" authorId="0">
      <text>
        <r>
          <rPr>
            <sz val="12"/>
            <color indexed="81"/>
            <rFont val="Times New Roman"/>
            <family val="1"/>
          </rPr>
          <t>bastard sword</t>
        </r>
      </text>
    </comment>
    <comment ref="C64" authorId="0">
      <text>
        <r>
          <rPr>
            <sz val="12"/>
            <color indexed="81"/>
            <rFont val="Times New Roman"/>
            <family val="1"/>
          </rPr>
          <t>dragondoom warspear</t>
        </r>
      </text>
    </comment>
    <comment ref="L78" authorId="0">
      <text>
        <r>
          <rPr>
            <sz val="12"/>
            <color indexed="81"/>
            <rFont val="Times New Roman"/>
            <family val="1"/>
          </rPr>
          <t>javelin of lightning</t>
        </r>
      </text>
    </comment>
    <comment ref="L79" authorId="0">
      <text>
        <r>
          <rPr>
            <sz val="12"/>
            <color indexed="81"/>
            <rFont val="Times New Roman"/>
            <family val="1"/>
          </rPr>
          <t>javelin of lightning</t>
        </r>
      </text>
    </comment>
    <comment ref="C83" authorId="0">
      <text>
        <r>
          <rPr>
            <sz val="12"/>
            <color indexed="81"/>
            <rFont val="Times New Roman"/>
            <family val="1"/>
          </rPr>
          <t>Flaming longsword</t>
        </r>
      </text>
    </comment>
    <comment ref="L83" authorId="0">
      <text>
        <r>
          <rPr>
            <sz val="12"/>
            <color indexed="81"/>
            <rFont val="Times New Roman"/>
            <family val="1"/>
          </rPr>
          <t>MW light Cbow</t>
        </r>
      </text>
    </comment>
    <comment ref="C84" authorId="0">
      <text>
        <r>
          <rPr>
            <sz val="12"/>
            <color indexed="81"/>
            <rFont val="Times New Roman"/>
            <family val="1"/>
          </rPr>
          <t>Flaming longsword</t>
        </r>
      </text>
    </comment>
    <comment ref="L84" authorId="0">
      <text>
        <r>
          <rPr>
            <sz val="12"/>
            <color indexed="81"/>
            <rFont val="Times New Roman"/>
            <family val="1"/>
          </rPr>
          <t>MW light Cbow</t>
        </r>
      </text>
    </comment>
    <comment ref="A88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C88" authorId="0">
      <text>
        <r>
          <rPr>
            <sz val="12"/>
            <color indexed="81"/>
            <rFont val="Times New Roman"/>
            <family val="1"/>
          </rPr>
          <t>greatclub +6</t>
        </r>
      </text>
    </comment>
    <comment ref="J88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L88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89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C89" authorId="0">
      <text>
        <r>
          <rPr>
            <sz val="12"/>
            <color indexed="81"/>
            <rFont val="Times New Roman"/>
            <family val="1"/>
          </rPr>
          <t>greatclub +6</t>
        </r>
      </text>
    </comment>
    <comment ref="J89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L89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90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C90" authorId="0">
      <text>
        <r>
          <rPr>
            <sz val="12"/>
            <color indexed="81"/>
            <rFont val="Times New Roman"/>
            <family val="1"/>
          </rPr>
          <t>greatclub +6</t>
        </r>
      </text>
    </comment>
    <comment ref="J90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L90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91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C91" authorId="0">
      <text>
        <r>
          <rPr>
            <sz val="12"/>
            <color indexed="81"/>
            <rFont val="Times New Roman"/>
            <family val="1"/>
          </rPr>
          <t>greatclub +6</t>
        </r>
      </text>
    </comment>
    <comment ref="J91" authorId="0">
      <text>
        <r>
          <rPr>
            <sz val="12"/>
            <color indexed="81"/>
            <rFont val="Times New Roman"/>
            <family val="1"/>
          </rPr>
          <t>Blackscale</t>
        </r>
      </text>
    </comment>
    <comment ref="L91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92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2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2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2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3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3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3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3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4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4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4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4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5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5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5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5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6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6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6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6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7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7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7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7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8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8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8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8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99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C99" authorId="0">
      <text>
        <r>
          <rPr>
            <sz val="12"/>
            <color indexed="81"/>
            <rFont val="Times New Roman"/>
            <family val="1"/>
          </rPr>
          <t>Claws</t>
        </r>
      </text>
    </comment>
    <comment ref="J99" authorId="0">
      <text>
        <r>
          <rPr>
            <sz val="12"/>
            <color indexed="81"/>
            <rFont val="Times New Roman"/>
            <family val="1"/>
          </rPr>
          <t>Poisondusk</t>
        </r>
      </text>
    </comment>
    <comment ref="L99" authorId="0">
      <text>
        <r>
          <rPr>
            <sz val="12"/>
            <color indexed="81"/>
            <rFont val="Times New Roman"/>
            <family val="1"/>
          </rPr>
          <t>shortbow +3.</t>
        </r>
      </text>
    </comment>
    <comment ref="A100" authorId="0">
      <text>
        <r>
          <rPr>
            <sz val="12"/>
            <color indexed="81"/>
            <rFont val="Times New Roman"/>
            <family val="1"/>
          </rPr>
          <t>Shadowslain</t>
        </r>
      </text>
    </comment>
    <comment ref="C100" authorId="0">
      <text>
        <r>
          <rPr>
            <sz val="12"/>
            <color indexed="81"/>
            <rFont val="Times New Roman"/>
            <family val="1"/>
          </rPr>
          <t>Claws +4</t>
        </r>
      </text>
    </comment>
    <comment ref="J100" authorId="0">
      <text>
        <r>
          <rPr>
            <sz val="12"/>
            <color indexed="81"/>
            <rFont val="Times New Roman"/>
            <family val="1"/>
          </rPr>
          <t>Shadowslain</t>
        </r>
      </text>
    </comment>
    <comment ref="L100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101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C101" authorId="0">
      <text>
        <r>
          <rPr>
            <sz val="12"/>
            <color indexed="81"/>
            <rFont val="Times New Roman"/>
            <family val="1"/>
          </rPr>
          <t>Claws +2</t>
        </r>
      </text>
    </comment>
    <comment ref="J101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L101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102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C102" authorId="0">
      <text>
        <r>
          <rPr>
            <sz val="12"/>
            <color indexed="81"/>
            <rFont val="Times New Roman"/>
            <family val="1"/>
          </rPr>
          <t>Claws +2</t>
        </r>
      </text>
    </comment>
    <comment ref="J102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L102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103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C103" authorId="0">
      <text>
        <r>
          <rPr>
            <sz val="12"/>
            <color indexed="81"/>
            <rFont val="Times New Roman"/>
            <family val="1"/>
          </rPr>
          <t>Claws +2</t>
        </r>
      </text>
    </comment>
    <comment ref="J103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L103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104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C104" authorId="0">
      <text>
        <r>
          <rPr>
            <sz val="12"/>
            <color indexed="81"/>
            <rFont val="Times New Roman"/>
            <family val="1"/>
          </rPr>
          <t>Claws +2</t>
        </r>
      </text>
    </comment>
    <comment ref="J104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L104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A105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C105" authorId="0">
      <text>
        <r>
          <rPr>
            <sz val="12"/>
            <color indexed="81"/>
            <rFont val="Times New Roman"/>
            <family val="1"/>
          </rPr>
          <t>Claws +2</t>
        </r>
      </text>
    </comment>
    <comment ref="J105" authorId="0">
      <text>
        <r>
          <rPr>
            <sz val="12"/>
            <color indexed="81"/>
            <rFont val="Times New Roman"/>
            <family val="1"/>
          </rPr>
          <t>Sharptooth</t>
        </r>
      </text>
    </comment>
    <comment ref="L105" authorId="0">
      <text>
        <r>
          <rPr>
            <sz val="12"/>
            <color indexed="81"/>
            <rFont val="Times New Roman"/>
            <family val="1"/>
          </rPr>
          <t>javelin +3</t>
        </r>
      </text>
    </comment>
    <comment ref="C109" authorId="0">
      <text>
        <r>
          <rPr>
            <sz val="12"/>
            <color indexed="81"/>
            <rFont val="Times New Roman"/>
            <family val="1"/>
          </rPr>
          <t>talons</t>
        </r>
      </text>
    </comment>
    <comment ref="L109" authorId="0">
      <text>
        <r>
          <rPr>
            <sz val="12"/>
            <color indexed="81"/>
            <rFont val="Times New Roman"/>
            <family val="1"/>
          </rPr>
          <t>javelin</t>
        </r>
      </text>
    </comment>
    <comment ref="C113" authorId="0">
      <text>
        <r>
          <rPr>
            <sz val="12"/>
            <color indexed="81"/>
            <rFont val="Times New Roman"/>
            <family val="1"/>
          </rPr>
          <t>sting</t>
        </r>
      </text>
    </comment>
    <comment ref="C117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17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18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18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19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19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0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0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1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1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2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2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3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3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4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4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5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5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6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6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7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7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8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8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29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29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30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30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31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31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32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32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33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33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  <comment ref="C134" authorId="0">
      <text>
        <r>
          <rPr>
            <sz val="12"/>
            <color indexed="81"/>
            <rFont val="Times New Roman"/>
            <family val="1"/>
          </rPr>
          <t>club</t>
        </r>
      </text>
    </comment>
    <comment ref="L134" authorId="0">
      <text>
        <r>
          <rPr>
            <sz val="12"/>
            <color indexed="81"/>
            <rFont val="Times New Roman"/>
            <family val="1"/>
          </rPr>
          <t>comp longbow</t>
        </r>
      </text>
    </comment>
  </commentList>
</comments>
</file>

<file path=xl/sharedStrings.xml><?xml version="1.0" encoding="utf-8"?>
<sst xmlns="http://schemas.openxmlformats.org/spreadsheetml/2006/main" count="934" uniqueCount="221">
  <si>
    <t>Borak</t>
  </si>
  <si>
    <t>Damage</t>
  </si>
  <si>
    <t>Healing</t>
  </si>
  <si>
    <t>HP Balance</t>
  </si>
  <si>
    <t>Rajief</t>
  </si>
  <si>
    <t>Roll</t>
  </si>
  <si>
    <t>Save</t>
  </si>
  <si>
    <t>Save Bonus</t>
  </si>
  <si>
    <t>Save vs….</t>
  </si>
  <si>
    <t>DC 18 Save?</t>
  </si>
  <si>
    <t>DC 20 Save?</t>
  </si>
  <si>
    <t>DC 23 Save?</t>
  </si>
  <si>
    <t>BAB</t>
  </si>
  <si>
    <t>d20</t>
  </si>
  <si>
    <t>Total</t>
  </si>
  <si>
    <t>Rajief AC</t>
  </si>
  <si>
    <t>al-Iborak AC</t>
  </si>
  <si>
    <t>Borak AC</t>
  </si>
  <si>
    <t>Saryn AC</t>
  </si>
  <si>
    <t>al-Iborak Melee</t>
  </si>
  <si>
    <t>Rajief Melee</t>
  </si>
  <si>
    <t>Str. Mod.</t>
  </si>
  <si>
    <t>Bonus</t>
  </si>
  <si>
    <t>Saryn Melee</t>
  </si>
  <si>
    <t>Borak Melee</t>
  </si>
  <si>
    <t>Shaman Taj Melee</t>
  </si>
  <si>
    <t>Dex. Mod</t>
  </si>
  <si>
    <t>Saryn Ranged</t>
  </si>
  <si>
    <t>Borak Ranged</t>
  </si>
  <si>
    <t>Shaman Taj Ranged</t>
  </si>
  <si>
    <t>Rajief Ranged</t>
  </si>
  <si>
    <t>al-Iborak Ranged</t>
  </si>
  <si>
    <t>al-Iborak</t>
  </si>
  <si>
    <t>Cyrus Melee</t>
  </si>
  <si>
    <t>Cyrus Ranged</t>
  </si>
  <si>
    <t>Character</t>
  </si>
  <si>
    <t>Saryn</t>
  </si>
  <si>
    <t>Cyrus</t>
  </si>
  <si>
    <t>Demitri</t>
  </si>
  <si>
    <t>Larlum</t>
  </si>
  <si>
    <t>Nirvok</t>
  </si>
  <si>
    <t>Xander</t>
  </si>
  <si>
    <t>Dravi</t>
  </si>
  <si>
    <t>Shaman Taj</t>
  </si>
  <si>
    <t>Yasir</t>
  </si>
  <si>
    <t>Warpriest Rain</t>
  </si>
  <si>
    <t>sorceress 1</t>
  </si>
  <si>
    <t>ogre 2</t>
  </si>
  <si>
    <t>ogre 1</t>
  </si>
  <si>
    <t>gnolls 1 - 10</t>
  </si>
  <si>
    <t>centaurs 5 - 8</t>
  </si>
  <si>
    <t>centaurs 1 - 4</t>
  </si>
  <si>
    <t>centaurs 9 - 12</t>
  </si>
  <si>
    <t>centaurs 13 - 15</t>
  </si>
  <si>
    <t>centaurs 16 - 18</t>
  </si>
  <si>
    <t>gnolls 11 - 20</t>
  </si>
  <si>
    <t>human ghost</t>
  </si>
  <si>
    <t>human ghoul</t>
  </si>
  <si>
    <t>wu-jen</t>
  </si>
  <si>
    <t>Shadowslain lizardfolk</t>
  </si>
  <si>
    <t>sorceress 3</t>
  </si>
  <si>
    <t>sorceress 2</t>
  </si>
  <si>
    <t>gnome rogue</t>
  </si>
  <si>
    <t>dwarf rogue</t>
  </si>
  <si>
    <t>human rogue</t>
  </si>
  <si>
    <t>halfling rogue</t>
  </si>
  <si>
    <t>goblins 1 - 5</t>
  </si>
  <si>
    <t>goblins 6 - 10</t>
  </si>
  <si>
    <t>goblins 11 - 15</t>
  </si>
  <si>
    <t>goblins 16 - 18</t>
  </si>
  <si>
    <t>Dravi AC</t>
  </si>
  <si>
    <t>Yasir Melee</t>
  </si>
  <si>
    <t>Yasir Ranged</t>
  </si>
  <si>
    <t>Cyrus AC</t>
  </si>
  <si>
    <t>Hippogriff AC</t>
  </si>
  <si>
    <t>Lizardfolk Melee</t>
  </si>
  <si>
    <t>Lizardfolk Ranged</t>
  </si>
  <si>
    <t>Tempurian AC</t>
  </si>
  <si>
    <t>Doun</t>
  </si>
  <si>
    <t>Arther</t>
  </si>
  <si>
    <t>Jalmon</t>
  </si>
  <si>
    <t>Samoth</t>
  </si>
  <si>
    <t>Fror</t>
  </si>
  <si>
    <t>Bjarki</t>
  </si>
  <si>
    <t>Orrin</t>
  </si>
  <si>
    <t>Grainne</t>
  </si>
  <si>
    <t>Styggr</t>
  </si>
  <si>
    <t>Kili</t>
  </si>
  <si>
    <t>Rowena</t>
  </si>
  <si>
    <t>Tharyn</t>
  </si>
  <si>
    <t>Hilde</t>
  </si>
  <si>
    <t>d20 roll</t>
  </si>
  <si>
    <t>Duerli</t>
  </si>
  <si>
    <t>d12 roll</t>
  </si>
  <si>
    <t>Helge</t>
  </si>
  <si>
    <t>d10 roll</t>
  </si>
  <si>
    <t>Loun</t>
  </si>
  <si>
    <t>d8 roll</t>
  </si>
  <si>
    <t>Raulzig</t>
  </si>
  <si>
    <t>d6 roll</t>
  </si>
  <si>
    <t>Aneksi</t>
  </si>
  <si>
    <t>d4 roll</t>
  </si>
  <si>
    <t>Appropriate CR</t>
  </si>
  <si>
    <t>d3 roll</t>
  </si>
  <si>
    <t>Party Members</t>
  </si>
  <si>
    <t>Total levels</t>
  </si>
  <si>
    <t>Avg. ECL</t>
  </si>
  <si>
    <t>Ranger</t>
  </si>
  <si>
    <t>Commoner</t>
  </si>
  <si>
    <t>Rogue</t>
  </si>
  <si>
    <t>Noach</t>
  </si>
  <si>
    <t>Monk</t>
  </si>
  <si>
    <t>Fighter</t>
  </si>
  <si>
    <t>Cleric</t>
  </si>
  <si>
    <t xml:space="preserve">Javedeny </t>
  </si>
  <si>
    <t>Paladin</t>
  </si>
  <si>
    <t>Bard</t>
  </si>
  <si>
    <t>Lelenia</t>
  </si>
  <si>
    <t>Eadfrid</t>
  </si>
  <si>
    <t>Wizard</t>
  </si>
  <si>
    <t>Sorcerer</t>
  </si>
  <si>
    <t>Whigpin</t>
  </si>
  <si>
    <t>Pal of Freedom</t>
  </si>
  <si>
    <t>Dancer</t>
  </si>
  <si>
    <t>Aridel</t>
  </si>
  <si>
    <t>Talhund</t>
  </si>
  <si>
    <t>Classes</t>
  </si>
  <si>
    <t>ECL</t>
  </si>
  <si>
    <t>Die Type</t>
  </si>
  <si>
    <t>1d</t>
  </si>
  <si>
    <t>2d</t>
  </si>
  <si>
    <t>3d</t>
  </si>
  <si>
    <t>4d</t>
  </si>
  <si>
    <t>5d</t>
  </si>
  <si>
    <t>6d</t>
  </si>
  <si>
    <t>DEAD</t>
  </si>
  <si>
    <t>half-orc rogue</t>
  </si>
  <si>
    <t>ogre 3</t>
  </si>
  <si>
    <t>kobolds 1 - 2</t>
  </si>
  <si>
    <t>kobolds 3 - 6</t>
  </si>
  <si>
    <t>kobolds 7 - 9</t>
  </si>
  <si>
    <t>kobolds 10 - 12</t>
  </si>
  <si>
    <t>kobolds 13 - 14</t>
  </si>
  <si>
    <t>clerics (lev. 3) of Velsharoon (3)</t>
  </si>
  <si>
    <t>siege golem</t>
  </si>
  <si>
    <t>Aarakocra Melee</t>
  </si>
  <si>
    <t>Aarakocra Ranged</t>
  </si>
  <si>
    <t>kobold skeletons</t>
  </si>
  <si>
    <t>Dex. Mod.</t>
  </si>
  <si>
    <t>aarakocra 36 - 40</t>
  </si>
  <si>
    <t>aarakocra 61 - 65</t>
  </si>
  <si>
    <t>aarakocra 16 - 20</t>
  </si>
  <si>
    <t>aarakocra 41 - 45</t>
  </si>
  <si>
    <t xml:space="preserve">aarakocra 66 - 70 </t>
  </si>
  <si>
    <t>aarakocra 1 - 5</t>
  </si>
  <si>
    <t>aarakocra 21 - 25</t>
  </si>
  <si>
    <t>aarakocra 46 - 50</t>
  </si>
  <si>
    <t>aarakocra 71 - 75</t>
  </si>
  <si>
    <t>aarakocra 6 - 10</t>
  </si>
  <si>
    <t>aarakocra 26 - 30</t>
  </si>
  <si>
    <t>aarakocra 51 - 55</t>
  </si>
  <si>
    <t>aarakocra 76 - 85</t>
  </si>
  <si>
    <t>aarakocra  11 - 15</t>
  </si>
  <si>
    <t>aarakocra 31 - 35</t>
  </si>
  <si>
    <t>aarakocra 56 - 60</t>
  </si>
  <si>
    <t>aarakocra 86 - 100</t>
  </si>
  <si>
    <t>earth elemental</t>
  </si>
  <si>
    <t>air elemental 4</t>
  </si>
  <si>
    <t>air elemental 5</t>
  </si>
  <si>
    <t>air elemental 6</t>
  </si>
  <si>
    <t>air elemental 7</t>
  </si>
  <si>
    <t>air elemental 8</t>
  </si>
  <si>
    <t>air elemental 1</t>
  </si>
  <si>
    <t>air elemental 2</t>
  </si>
  <si>
    <t>air elemental 3</t>
  </si>
  <si>
    <t>air elemental A</t>
  </si>
  <si>
    <t>air elemental B</t>
  </si>
  <si>
    <t>air elemental C</t>
  </si>
  <si>
    <t>Vabadus</t>
  </si>
  <si>
    <t>Warpriest Rain AC</t>
  </si>
  <si>
    <t>DC 19 Save?</t>
  </si>
  <si>
    <t>fiend. monstrous scorpion</t>
  </si>
  <si>
    <t>Warpriest Rain Melee</t>
  </si>
  <si>
    <t>Warpriest Rain Ranged</t>
  </si>
  <si>
    <t>Demitri Melee</t>
  </si>
  <si>
    <t>Demitri Ranged</t>
  </si>
  <si>
    <t>Battleguard Melee</t>
  </si>
  <si>
    <t>Battleguard Ranged</t>
  </si>
  <si>
    <t>ogre AC</t>
  </si>
  <si>
    <t>Fiendish Monstrous Scorpion Melee (stinger)</t>
  </si>
  <si>
    <t>Centaurs Melee</t>
  </si>
  <si>
    <t>Centaurs Ranged</t>
  </si>
  <si>
    <t>Fror Melee</t>
  </si>
  <si>
    <t>Fror Ranged</t>
  </si>
  <si>
    <t>Bjarki Melee</t>
  </si>
  <si>
    <t>Bjarki Ranged</t>
  </si>
  <si>
    <t>Grainne Melee</t>
  </si>
  <si>
    <t>Grainne Ranged</t>
  </si>
  <si>
    <t>Styggr Melee</t>
  </si>
  <si>
    <t>Styggr Ranged</t>
  </si>
  <si>
    <t>Orrin Melee</t>
  </si>
  <si>
    <t>Orrin Ranged</t>
  </si>
  <si>
    <t>Kili Melee</t>
  </si>
  <si>
    <t>Kili Ranged</t>
  </si>
  <si>
    <t>Centaur AC</t>
  </si>
  <si>
    <t>earth elemental Melee</t>
  </si>
  <si>
    <t>earth elemental Ranged</t>
  </si>
  <si>
    <t>Rowena AC</t>
  </si>
  <si>
    <t>`</t>
  </si>
  <si>
    <t>Poisondusk lizardfolk</t>
  </si>
  <si>
    <t>Sharptooth lizardfolk 1 - 4</t>
  </si>
  <si>
    <t>Blackscale lizardfolk 1 - 3</t>
  </si>
  <si>
    <t>DISPELLED</t>
  </si>
  <si>
    <t>GONE?</t>
  </si>
  <si>
    <t>Matheus</t>
  </si>
  <si>
    <t>Cutter</t>
  </si>
  <si>
    <t>Mortimer</t>
  </si>
  <si>
    <t>Druid</t>
  </si>
  <si>
    <t>Nylin</t>
  </si>
  <si>
    <t>Xander AC</t>
  </si>
  <si>
    <t>Siege Golem Ranged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</si>
</sst>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indexed="81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00FF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10" fillId="0" borderId="0" xfId="2" applyAlignment="1">
      <alignment horizontal="center"/>
    </xf>
    <xf numFmtId="0" fontId="10" fillId="0" borderId="0" xfId="2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1" fillId="0" borderId="0" xfId="2" applyFont="1" applyAlignment="1">
      <alignment horizontal="center"/>
    </xf>
    <xf numFmtId="0" fontId="10" fillId="0" borderId="2" xfId="2" applyFill="1" applyBorder="1" applyAlignment="1">
      <alignment horizontal="center"/>
    </xf>
    <xf numFmtId="164" fontId="11" fillId="0" borderId="3" xfId="2" applyNumberFormat="1" applyFont="1" applyFill="1" applyBorder="1" applyAlignment="1">
      <alignment horizontal="center"/>
    </xf>
    <xf numFmtId="0" fontId="11" fillId="0" borderId="4" xfId="2" applyFont="1" applyFill="1" applyBorder="1" applyAlignment="1">
      <alignment horizontal="right"/>
    </xf>
    <xf numFmtId="0" fontId="10" fillId="0" borderId="5" xfId="2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right"/>
    </xf>
    <xf numFmtId="0" fontId="10" fillId="0" borderId="2" xfId="2" applyBorder="1" applyAlignment="1">
      <alignment horizontal="center"/>
    </xf>
    <xf numFmtId="164" fontId="11" fillId="0" borderId="3" xfId="2" applyNumberFormat="1" applyFont="1" applyBorder="1" applyAlignment="1">
      <alignment horizontal="center"/>
    </xf>
    <xf numFmtId="0" fontId="11" fillId="0" borderId="4" xfId="2" applyFont="1" applyBorder="1" applyAlignment="1">
      <alignment horizontal="right"/>
    </xf>
    <xf numFmtId="1" fontId="11" fillId="0" borderId="0" xfId="2" applyNumberFormat="1" applyFont="1" applyFill="1" applyBorder="1" applyAlignment="1">
      <alignment horizontal="center"/>
    </xf>
    <xf numFmtId="0" fontId="10" fillId="0" borderId="0" xfId="2"/>
    <xf numFmtId="0" fontId="10" fillId="0" borderId="5" xfId="2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right"/>
    </xf>
    <xf numFmtId="164" fontId="11" fillId="0" borderId="0" xfId="2" applyNumberFormat="1" applyFont="1" applyFill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0" fontId="10" fillId="0" borderId="7" xfId="2" applyFill="1" applyBorder="1" applyAlignment="1">
      <alignment horizontal="center"/>
    </xf>
    <xf numFmtId="0" fontId="10" fillId="0" borderId="8" xfId="2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10" fillId="0" borderId="10" xfId="2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10" fillId="0" borderId="8" xfId="2" applyBorder="1" applyAlignment="1">
      <alignment horizontal="center"/>
    </xf>
    <xf numFmtId="0" fontId="10" fillId="0" borderId="9" xfId="2" applyBorder="1" applyAlignment="1">
      <alignment horizontal="center"/>
    </xf>
    <xf numFmtId="0" fontId="10" fillId="0" borderId="7" xfId="2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10" fillId="0" borderId="10" xfId="2" applyBorder="1" applyAlignment="1">
      <alignment horizontal="center"/>
    </xf>
    <xf numFmtId="0" fontId="10" fillId="0" borderId="6" xfId="2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10" fillId="0" borderId="11" xfId="2" applyBorder="1" applyAlignment="1">
      <alignment horizontal="center"/>
    </xf>
    <xf numFmtId="0" fontId="10" fillId="0" borderId="12" xfId="2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10" fillId="0" borderId="12" xfId="2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10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4" xfId="2" applyFont="1" applyFill="1" applyBorder="1" applyAlignment="1">
      <alignment horizontal="center"/>
    </xf>
    <xf numFmtId="0" fontId="11" fillId="0" borderId="15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0" fillId="0" borderId="18" xfId="2" applyBorder="1" applyAlignment="1">
      <alignment horizontal="center"/>
    </xf>
    <xf numFmtId="0" fontId="10" fillId="0" borderId="19" xfId="2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0" fillId="0" borderId="21" xfId="2" applyBorder="1" applyAlignment="1">
      <alignment horizontal="center"/>
    </xf>
    <xf numFmtId="0" fontId="10" fillId="0" borderId="22" xfId="2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0" fillId="0" borderId="24" xfId="2" applyBorder="1" applyAlignment="1">
      <alignment horizontal="center"/>
    </xf>
    <xf numFmtId="0" fontId="10" fillId="0" borderId="25" xfId="2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/>
    <xf numFmtId="0" fontId="9" fillId="5" borderId="0" xfId="0" applyFont="1" applyFill="1" applyAlignment="1"/>
    <xf numFmtId="0" fontId="2" fillId="0" borderId="0" xfId="0" applyFont="1" applyAlignment="1"/>
    <xf numFmtId="0" fontId="7" fillId="0" borderId="0" xfId="0" applyFont="1" applyAlignment="1"/>
    <xf numFmtId="0" fontId="7" fillId="6" borderId="0" xfId="0" applyFont="1" applyFill="1" applyAlignment="1"/>
    <xf numFmtId="0" fontId="7" fillId="7" borderId="0" xfId="0" applyFont="1" applyFill="1" applyAlignment="1"/>
    <xf numFmtId="0" fontId="7" fillId="10" borderId="0" xfId="0" applyFont="1" applyFill="1" applyAlignment="1"/>
    <xf numFmtId="0" fontId="7" fillId="9" borderId="0" xfId="0" applyFont="1" applyFill="1" applyAlignment="1"/>
    <xf numFmtId="0" fontId="7" fillId="8" borderId="0" xfId="0" applyFont="1" applyFill="1" applyAlignment="1"/>
    <xf numFmtId="0" fontId="7" fillId="3" borderId="0" xfId="0" applyFont="1" applyFill="1" applyAlignment="1"/>
    <xf numFmtId="0" fontId="12" fillId="5" borderId="0" xfId="0" applyFont="1" applyFill="1" applyAlignment="1"/>
    <xf numFmtId="0" fontId="1" fillId="11" borderId="0" xfId="0" applyFont="1" applyFill="1" applyAlignment="1"/>
    <xf numFmtId="0" fontId="1" fillId="11" borderId="0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2" fillId="11" borderId="0" xfId="0" applyFont="1" applyFill="1" applyAlignment="1"/>
    <xf numFmtId="0" fontId="4" fillId="11" borderId="0" xfId="0" applyFont="1" applyFill="1" applyAlignment="1">
      <alignment horizontal="center"/>
    </xf>
    <xf numFmtId="0" fontId="3" fillId="11" borderId="0" xfId="0" applyFont="1" applyFill="1" applyAlignment="1"/>
    <xf numFmtId="0" fontId="7" fillId="11" borderId="0" xfId="0" applyFont="1" applyFill="1" applyAlignment="1">
      <alignment horizontal="center"/>
    </xf>
    <xf numFmtId="0" fontId="12" fillId="6" borderId="0" xfId="0" applyFont="1" applyFill="1" applyAlignment="1"/>
    <xf numFmtId="0" fontId="11" fillId="8" borderId="0" xfId="0" applyFont="1" applyFill="1" applyAlignment="1">
      <alignment horizontal="center"/>
    </xf>
    <xf numFmtId="0" fontId="4" fillId="2" borderId="0" xfId="0" applyFont="1" applyFill="1" applyAlignment="1">
      <alignment horizontal="centerContinuous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1" xfId="2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4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66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/>
  </sheetViews>
  <sheetFormatPr defaultRowHeight="15.75" x14ac:dyDescent="0.25"/>
  <cols>
    <col min="1" max="1" width="14.375" style="7" bestFit="1" customWidth="1"/>
    <col min="2" max="2" width="4.75" style="7" bestFit="1" customWidth="1"/>
    <col min="3" max="3" width="7.375" style="7" bestFit="1" customWidth="1"/>
    <col min="4" max="4" width="2.25" style="7" customWidth="1"/>
    <col min="5" max="5" width="14.375" style="7" bestFit="1" customWidth="1"/>
    <col min="6" max="6" width="4.75" style="7" bestFit="1" customWidth="1"/>
    <col min="7" max="7" width="12.625" style="7" bestFit="1" customWidth="1"/>
    <col min="8" max="16384" width="9" style="7"/>
  </cols>
  <sheetData>
    <row r="1" spans="1:7" s="11" customFormat="1" ht="17.25" thickTop="1" thickBot="1" x14ac:dyDescent="0.3">
      <c r="A1" s="53" t="s">
        <v>35</v>
      </c>
      <c r="B1" s="52" t="s">
        <v>127</v>
      </c>
      <c r="C1" s="51" t="s">
        <v>126</v>
      </c>
      <c r="E1" s="53" t="s">
        <v>35</v>
      </c>
      <c r="F1" s="52" t="s">
        <v>127</v>
      </c>
      <c r="G1" s="51" t="s">
        <v>126</v>
      </c>
    </row>
    <row r="2" spans="1:7" x14ac:dyDescent="0.25">
      <c r="A2" s="50" t="s">
        <v>82</v>
      </c>
      <c r="B2" s="46">
        <v>9</v>
      </c>
      <c r="C2" s="45" t="s">
        <v>125</v>
      </c>
      <c r="E2" s="50" t="s">
        <v>124</v>
      </c>
      <c r="F2" s="46">
        <v>9</v>
      </c>
      <c r="G2" s="45" t="s">
        <v>107</v>
      </c>
    </row>
    <row r="3" spans="1:7" x14ac:dyDescent="0.25">
      <c r="A3" s="43" t="s">
        <v>84</v>
      </c>
      <c r="B3" s="42">
        <v>3</v>
      </c>
      <c r="C3" s="23" t="s">
        <v>109</v>
      </c>
      <c r="E3" s="43" t="s">
        <v>37</v>
      </c>
      <c r="F3" s="42">
        <v>7</v>
      </c>
      <c r="G3" s="23" t="s">
        <v>122</v>
      </c>
    </row>
    <row r="4" spans="1:7" x14ac:dyDescent="0.25">
      <c r="A4" s="43" t="s">
        <v>85</v>
      </c>
      <c r="B4" s="42">
        <v>4</v>
      </c>
      <c r="C4" s="41" t="s">
        <v>119</v>
      </c>
      <c r="E4" s="43" t="s">
        <v>118</v>
      </c>
      <c r="F4" s="42">
        <v>3</v>
      </c>
      <c r="G4" s="41" t="s">
        <v>113</v>
      </c>
    </row>
    <row r="5" spans="1:7" x14ac:dyDescent="0.25">
      <c r="A5" s="44" t="s">
        <v>86</v>
      </c>
      <c r="B5" s="42">
        <v>2</v>
      </c>
      <c r="C5" s="41" t="s">
        <v>116</v>
      </c>
      <c r="E5" s="44" t="s">
        <v>117</v>
      </c>
      <c r="F5" s="42">
        <v>2</v>
      </c>
      <c r="G5" s="41" t="s">
        <v>107</v>
      </c>
    </row>
    <row r="6" spans="1:7" x14ac:dyDescent="0.25">
      <c r="A6" s="43" t="s">
        <v>87</v>
      </c>
      <c r="B6" s="42">
        <v>2</v>
      </c>
      <c r="C6" s="23" t="s">
        <v>115</v>
      </c>
      <c r="E6" s="43" t="s">
        <v>114</v>
      </c>
      <c r="F6" s="42">
        <v>3</v>
      </c>
      <c r="G6" s="41" t="s">
        <v>112</v>
      </c>
    </row>
    <row r="7" spans="1:7" ht="16.5" thickBot="1" x14ac:dyDescent="0.3">
      <c r="A7" s="39" t="s">
        <v>83</v>
      </c>
      <c r="B7" s="38">
        <v>8</v>
      </c>
      <c r="C7" s="40" t="s">
        <v>111</v>
      </c>
      <c r="E7" s="39" t="s">
        <v>110</v>
      </c>
      <c r="F7" s="38">
        <v>2</v>
      </c>
      <c r="G7" s="37" t="s">
        <v>107</v>
      </c>
    </row>
    <row r="8" spans="1:7" x14ac:dyDescent="0.25">
      <c r="A8" s="25" t="s">
        <v>106</v>
      </c>
      <c r="B8" s="9">
        <f>AVERAGE(B2:B7)</f>
        <v>4.666666666666667</v>
      </c>
      <c r="C8" s="23"/>
      <c r="E8" s="25" t="s">
        <v>106</v>
      </c>
      <c r="F8" s="9">
        <f>AVERAGE(F2:F7)</f>
        <v>4.333333333333333</v>
      </c>
      <c r="G8" s="23"/>
    </row>
    <row r="9" spans="1:7" x14ac:dyDescent="0.25">
      <c r="A9" s="25" t="s">
        <v>105</v>
      </c>
      <c r="B9" s="27">
        <f>SUM(B2:B7)</f>
        <v>28</v>
      </c>
      <c r="C9" s="23"/>
      <c r="E9" s="25" t="s">
        <v>105</v>
      </c>
      <c r="F9" s="27">
        <f>SUM(F2:F7)</f>
        <v>26</v>
      </c>
      <c r="G9" s="23"/>
    </row>
    <row r="10" spans="1:7" x14ac:dyDescent="0.25">
      <c r="A10" s="25" t="s">
        <v>104</v>
      </c>
      <c r="B10" s="24">
        <f>COUNT(B2:B7)</f>
        <v>6</v>
      </c>
      <c r="C10" s="23"/>
      <c r="E10" s="25" t="s">
        <v>104</v>
      </c>
      <c r="F10" s="24">
        <f>COUNT(F2:F7)</f>
        <v>6</v>
      </c>
      <c r="G10" s="23"/>
    </row>
    <row r="11" spans="1:7" ht="16.5" thickBot="1" x14ac:dyDescent="0.3">
      <c r="A11" s="20" t="s">
        <v>102</v>
      </c>
      <c r="B11" s="19">
        <f>((B8)*(B10/4))</f>
        <v>7</v>
      </c>
      <c r="C11" s="18"/>
      <c r="E11" s="20" t="s">
        <v>102</v>
      </c>
      <c r="F11" s="19">
        <f>((F8)*(F10/4))</f>
        <v>6.5</v>
      </c>
      <c r="G11" s="18"/>
    </row>
    <row r="12" spans="1:7" ht="16.5" thickTop="1" x14ac:dyDescent="0.25">
      <c r="E12" s="22"/>
      <c r="F12" s="22"/>
      <c r="G12" s="22"/>
    </row>
    <row r="21" spans="1:3" x14ac:dyDescent="0.25">
      <c r="A21" s="10"/>
      <c r="B21" s="9"/>
      <c r="C21" s="8"/>
    </row>
    <row r="22" spans="1:3" x14ac:dyDescent="0.25">
      <c r="A22" s="10"/>
      <c r="B22" s="9"/>
      <c r="C22" s="8"/>
    </row>
    <row r="23" spans="1:3" x14ac:dyDescent="0.25">
      <c r="A23" s="10"/>
      <c r="B23" s="9"/>
      <c r="C23" s="8"/>
    </row>
    <row r="24" spans="1:3" x14ac:dyDescent="0.25">
      <c r="A24" s="10"/>
      <c r="B24" s="9"/>
      <c r="C24" s="8"/>
    </row>
    <row r="25" spans="1:3" x14ac:dyDescent="0.25">
      <c r="A25" s="10"/>
      <c r="B25" s="9"/>
      <c r="C25" s="8"/>
    </row>
    <row r="26" spans="1:3" x14ac:dyDescent="0.25">
      <c r="A26" s="10"/>
      <c r="B26" s="9"/>
      <c r="C26" s="8"/>
    </row>
    <row r="27" spans="1:3" x14ac:dyDescent="0.25">
      <c r="A27" s="10"/>
      <c r="B27" s="9"/>
      <c r="C27" s="8"/>
    </row>
    <row r="28" spans="1:3" x14ac:dyDescent="0.25">
      <c r="A28" s="10"/>
      <c r="B28" s="9"/>
      <c r="C28" s="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/>
  </sheetViews>
  <sheetFormatPr defaultRowHeight="15.75" x14ac:dyDescent="0.25"/>
  <cols>
    <col min="1" max="1" width="14.375" style="7" bestFit="1" customWidth="1"/>
    <col min="2" max="2" width="7.625" style="7" bestFit="1" customWidth="1"/>
    <col min="3" max="3" width="7.375" style="7" bestFit="1" customWidth="1"/>
    <col min="4" max="4" width="2.25" style="7" customWidth="1"/>
    <col min="5" max="5" width="14.375" style="7" bestFit="1" customWidth="1"/>
    <col min="6" max="6" width="4.75" style="7" bestFit="1" customWidth="1"/>
    <col min="7" max="7" width="9.375" style="7" bestFit="1" customWidth="1"/>
    <col min="8" max="8" width="2.25" style="7" customWidth="1"/>
    <col min="9" max="9" width="14.375" style="7" bestFit="1" customWidth="1"/>
    <col min="10" max="10" width="4.75" style="7" bestFit="1" customWidth="1"/>
    <col min="11" max="11" width="7.375" style="7" bestFit="1" customWidth="1"/>
    <col min="12" max="12" width="2.125" style="7" customWidth="1"/>
    <col min="13" max="13" width="14.375" style="7" bestFit="1" customWidth="1"/>
    <col min="14" max="14" width="4.75" style="7" bestFit="1" customWidth="1"/>
    <col min="15" max="15" width="7.375" style="7" bestFit="1" customWidth="1"/>
    <col min="16" max="16384" width="9" style="7"/>
  </cols>
  <sheetData>
    <row r="1" spans="1:15" s="11" customFormat="1" ht="17.25" thickTop="1" thickBot="1" x14ac:dyDescent="0.3">
      <c r="A1" s="56" t="s">
        <v>35</v>
      </c>
      <c r="B1" s="55" t="s">
        <v>127</v>
      </c>
      <c r="C1" s="54" t="s">
        <v>126</v>
      </c>
      <c r="E1" s="53" t="s">
        <v>35</v>
      </c>
      <c r="F1" s="52" t="s">
        <v>127</v>
      </c>
      <c r="G1" s="51" t="s">
        <v>126</v>
      </c>
      <c r="I1" s="53" t="s">
        <v>35</v>
      </c>
      <c r="J1" s="52" t="s">
        <v>127</v>
      </c>
      <c r="K1" s="51" t="s">
        <v>126</v>
      </c>
      <c r="M1" s="53" t="s">
        <v>35</v>
      </c>
      <c r="N1" s="52" t="s">
        <v>127</v>
      </c>
      <c r="O1" s="51" t="s">
        <v>126</v>
      </c>
    </row>
    <row r="2" spans="1:15" x14ac:dyDescent="0.25">
      <c r="A2" s="49" t="s">
        <v>218</v>
      </c>
      <c r="B2" s="48">
        <v>2</v>
      </c>
      <c r="C2" s="105" t="s">
        <v>217</v>
      </c>
      <c r="E2" s="47" t="s">
        <v>100</v>
      </c>
      <c r="F2" s="46">
        <v>9</v>
      </c>
      <c r="G2" s="45" t="s">
        <v>123</v>
      </c>
      <c r="I2" s="47" t="s">
        <v>214</v>
      </c>
      <c r="J2" s="46">
        <v>9</v>
      </c>
      <c r="K2" s="104" t="s">
        <v>217</v>
      </c>
      <c r="M2" s="47" t="s">
        <v>215</v>
      </c>
      <c r="N2" s="46">
        <v>9</v>
      </c>
      <c r="O2" s="104" t="s">
        <v>112</v>
      </c>
    </row>
    <row r="3" spans="1:15" x14ac:dyDescent="0.25">
      <c r="A3" s="32"/>
      <c r="B3" s="31"/>
      <c r="C3" s="15"/>
      <c r="E3" s="32" t="s">
        <v>121</v>
      </c>
      <c r="F3" s="36">
        <v>7</v>
      </c>
      <c r="G3" s="35" t="s">
        <v>120</v>
      </c>
      <c r="I3" s="32"/>
      <c r="J3" s="36"/>
      <c r="K3" s="35"/>
      <c r="M3" s="32" t="s">
        <v>216</v>
      </c>
      <c r="N3" s="36">
        <v>6</v>
      </c>
      <c r="O3" s="35" t="s">
        <v>116</v>
      </c>
    </row>
    <row r="4" spans="1:15" x14ac:dyDescent="0.25">
      <c r="A4" s="32"/>
      <c r="B4" s="31"/>
      <c r="C4" s="15"/>
      <c r="E4" s="32" t="s">
        <v>98</v>
      </c>
      <c r="F4" s="36">
        <v>1</v>
      </c>
      <c r="G4" s="35" t="s">
        <v>113</v>
      </c>
      <c r="I4" s="32"/>
      <c r="J4" s="36"/>
      <c r="K4" s="35"/>
      <c r="M4" s="32"/>
      <c r="N4" s="36"/>
      <c r="O4" s="35"/>
    </row>
    <row r="5" spans="1:15" x14ac:dyDescent="0.25">
      <c r="A5" s="32"/>
      <c r="B5" s="31"/>
      <c r="C5" s="15"/>
      <c r="E5" s="32" t="s">
        <v>96</v>
      </c>
      <c r="F5" s="36">
        <v>1</v>
      </c>
      <c r="G5" s="35" t="s">
        <v>116</v>
      </c>
      <c r="I5" s="32"/>
      <c r="J5" s="36"/>
      <c r="K5" s="35"/>
      <c r="M5" s="32"/>
      <c r="N5" s="36"/>
      <c r="O5" s="35"/>
    </row>
    <row r="6" spans="1:15" x14ac:dyDescent="0.25">
      <c r="A6" s="32"/>
      <c r="B6" s="31"/>
      <c r="C6" s="15"/>
      <c r="E6" s="32" t="s">
        <v>94</v>
      </c>
      <c r="F6" s="36">
        <v>1</v>
      </c>
      <c r="G6" s="35" t="s">
        <v>112</v>
      </c>
      <c r="I6" s="32"/>
      <c r="J6" s="36"/>
      <c r="K6" s="35"/>
      <c r="M6" s="32"/>
      <c r="N6" s="36"/>
      <c r="O6" s="35"/>
    </row>
    <row r="7" spans="1:15" x14ac:dyDescent="0.25">
      <c r="A7" s="32"/>
      <c r="B7" s="31"/>
      <c r="C7" s="15"/>
      <c r="E7" s="32" t="s">
        <v>92</v>
      </c>
      <c r="F7" s="36">
        <v>1</v>
      </c>
      <c r="G7" s="35" t="s">
        <v>109</v>
      </c>
      <c r="I7" s="32"/>
      <c r="J7" s="36"/>
      <c r="K7" s="35"/>
      <c r="M7" s="32"/>
      <c r="N7" s="36"/>
      <c r="O7" s="35"/>
    </row>
    <row r="8" spans="1:15" ht="16.5" thickBot="1" x14ac:dyDescent="0.3">
      <c r="A8" s="30"/>
      <c r="B8" s="29"/>
      <c r="C8" s="28"/>
      <c r="E8" s="30" t="s">
        <v>90</v>
      </c>
      <c r="F8" s="34">
        <v>0</v>
      </c>
      <c r="G8" s="33" t="s">
        <v>108</v>
      </c>
      <c r="I8" s="30"/>
      <c r="J8" s="34"/>
      <c r="K8" s="33"/>
      <c r="M8" s="30"/>
      <c r="N8" s="34"/>
      <c r="O8" s="33"/>
    </row>
    <row r="9" spans="1:15" x14ac:dyDescent="0.25">
      <c r="A9" s="17" t="s">
        <v>106</v>
      </c>
      <c r="B9" s="26">
        <f>AVERAGE(B2:B8)</f>
        <v>2</v>
      </c>
      <c r="C9" s="15"/>
      <c r="E9" s="25" t="s">
        <v>106</v>
      </c>
      <c r="F9" s="9">
        <f>AVERAGE(F2:F8)</f>
        <v>2.8571428571428572</v>
      </c>
      <c r="G9" s="23"/>
      <c r="I9" s="25" t="s">
        <v>106</v>
      </c>
      <c r="J9" s="9">
        <f>AVERAGE(J2:J8)</f>
        <v>9</v>
      </c>
      <c r="K9" s="23"/>
      <c r="M9" s="25" t="s">
        <v>106</v>
      </c>
      <c r="N9" s="9">
        <f>AVERAGE(N2:N8)</f>
        <v>7.5</v>
      </c>
      <c r="O9" s="23"/>
    </row>
    <row r="10" spans="1:15" x14ac:dyDescent="0.25">
      <c r="A10" s="17" t="s">
        <v>105</v>
      </c>
      <c r="B10" s="21">
        <f>SUM(B2:B8)</f>
        <v>2</v>
      </c>
      <c r="C10" s="15"/>
      <c r="E10" s="25" t="s">
        <v>105</v>
      </c>
      <c r="F10" s="27">
        <f>SUM(F2:F8)</f>
        <v>20</v>
      </c>
      <c r="G10" s="23"/>
      <c r="I10" s="25" t="s">
        <v>105</v>
      </c>
      <c r="J10" s="27">
        <f>SUM(J2:J8)</f>
        <v>9</v>
      </c>
      <c r="K10" s="23"/>
      <c r="M10" s="25" t="s">
        <v>105</v>
      </c>
      <c r="N10" s="27">
        <f>SUM(N2:N8)</f>
        <v>15</v>
      </c>
      <c r="O10" s="23"/>
    </row>
    <row r="11" spans="1:15" x14ac:dyDescent="0.25">
      <c r="A11" s="17" t="s">
        <v>104</v>
      </c>
      <c r="B11" s="16">
        <f>COUNT(B2:B8)</f>
        <v>1</v>
      </c>
      <c r="C11" s="15"/>
      <c r="E11" s="25" t="s">
        <v>104</v>
      </c>
      <c r="F11" s="24">
        <f>COUNT(F2:F8)</f>
        <v>7</v>
      </c>
      <c r="G11" s="23"/>
      <c r="I11" s="25" t="s">
        <v>104</v>
      </c>
      <c r="J11" s="24">
        <f>COUNT(J2:J8)</f>
        <v>1</v>
      </c>
      <c r="K11" s="23"/>
      <c r="M11" s="25" t="s">
        <v>104</v>
      </c>
      <c r="N11" s="24">
        <f>COUNT(N2:N8)</f>
        <v>2</v>
      </c>
      <c r="O11" s="23"/>
    </row>
    <row r="12" spans="1:15" ht="16.5" thickBot="1" x14ac:dyDescent="0.3">
      <c r="A12" s="14" t="s">
        <v>102</v>
      </c>
      <c r="B12" s="13">
        <f>((B9)*(B11/4))</f>
        <v>0.5</v>
      </c>
      <c r="C12" s="12"/>
      <c r="E12" s="20" t="s">
        <v>102</v>
      </c>
      <c r="F12" s="19">
        <f>((F9)*(F11/4))</f>
        <v>5</v>
      </c>
      <c r="G12" s="18"/>
      <c r="I12" s="20" t="s">
        <v>102</v>
      </c>
      <c r="J12" s="19">
        <f>((J9)*(J11/4))</f>
        <v>2.25</v>
      </c>
      <c r="K12" s="18"/>
      <c r="M12" s="20" t="s">
        <v>102</v>
      </c>
      <c r="N12" s="19">
        <f>((N9)*(N11/4))</f>
        <v>3.75</v>
      </c>
      <c r="O12" s="18"/>
    </row>
    <row r="13" spans="1:15" ht="16.5" thickTop="1" x14ac:dyDescent="0.25"/>
    <row r="14" spans="1:15" x14ac:dyDescent="0.25">
      <c r="E14" s="11"/>
      <c r="F14" s="11"/>
      <c r="G14" s="11"/>
      <c r="H14" s="11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5"/>
  <sheetViews>
    <sheetView zoomScaleNormal="100" workbookViewId="0"/>
  </sheetViews>
  <sheetFormatPr defaultRowHeight="15.75" x14ac:dyDescent="0.25"/>
  <cols>
    <col min="1" max="1" width="10" style="4" customWidth="1"/>
    <col min="2" max="2" width="8.875" style="4" bestFit="1" customWidth="1"/>
    <col min="3" max="3" width="6.125" style="4" bestFit="1" customWidth="1"/>
    <col min="4" max="4" width="3.875" style="4" bestFit="1" customWidth="1"/>
    <col min="5" max="5" width="5.25" style="4" bestFit="1" customWidth="1"/>
    <col min="6" max="6" width="10.875" style="4" bestFit="1" customWidth="1"/>
    <col min="7" max="7" width="17.25" style="4" bestFit="1" customWidth="1"/>
    <col min="8" max="8" width="10.875" style="4" bestFit="1" customWidth="1"/>
    <col min="9" max="9" width="3.5" style="91" customWidth="1"/>
    <col min="10" max="10" width="10.875" style="4" customWidth="1"/>
    <col min="11" max="11" width="9.375" style="4" bestFit="1" customWidth="1"/>
    <col min="12" max="12" width="6.125" style="4" bestFit="1" customWidth="1"/>
    <col min="13" max="13" width="3.875" style="4" bestFit="1" customWidth="1"/>
    <col min="14" max="14" width="5.25" style="4" bestFit="1" customWidth="1"/>
    <col min="15" max="15" width="10.875" style="4" bestFit="1" customWidth="1"/>
    <col min="16" max="16" width="17.25" style="4" bestFit="1" customWidth="1"/>
    <col min="17" max="17" width="13.25" style="4" bestFit="1" customWidth="1"/>
    <col min="18" max="18" width="13.25" style="4" customWidth="1"/>
    <col min="19" max="19" width="3.25" style="91" customWidth="1"/>
    <col min="20" max="20" width="10.875" style="4" bestFit="1" customWidth="1"/>
    <col min="21" max="16384" width="9" style="4"/>
  </cols>
  <sheetData>
    <row r="1" spans="1:19" s="1" customFormat="1" x14ac:dyDescent="0.25">
      <c r="A1" s="6" t="s">
        <v>23</v>
      </c>
      <c r="B1" s="6"/>
      <c r="F1" s="1" t="s">
        <v>17</v>
      </c>
      <c r="G1" s="1" t="s">
        <v>16</v>
      </c>
      <c r="H1" s="1" t="s">
        <v>15</v>
      </c>
      <c r="I1" s="92"/>
      <c r="J1" s="6" t="s">
        <v>27</v>
      </c>
      <c r="K1" s="6"/>
      <c r="O1" s="1" t="s">
        <v>17</v>
      </c>
      <c r="P1" s="1" t="s">
        <v>16</v>
      </c>
      <c r="Q1" s="1" t="s">
        <v>15</v>
      </c>
      <c r="S1" s="92"/>
    </row>
    <row r="2" spans="1:19" s="1" customFormat="1" x14ac:dyDescent="0.25">
      <c r="A2" s="2" t="s">
        <v>12</v>
      </c>
      <c r="B2" s="2" t="s">
        <v>21</v>
      </c>
      <c r="C2" s="2" t="s">
        <v>22</v>
      </c>
      <c r="D2" s="2" t="s">
        <v>13</v>
      </c>
      <c r="E2" s="2" t="s">
        <v>14</v>
      </c>
      <c r="F2" s="2">
        <v>38</v>
      </c>
      <c r="G2" s="2">
        <v>21</v>
      </c>
      <c r="H2" s="2">
        <v>18</v>
      </c>
      <c r="I2" s="92"/>
      <c r="J2" s="2" t="s">
        <v>12</v>
      </c>
      <c r="K2" s="2" t="s">
        <v>26</v>
      </c>
      <c r="L2" s="2" t="s">
        <v>22</v>
      </c>
      <c r="M2" s="2" t="s">
        <v>13</v>
      </c>
      <c r="N2" s="2" t="s">
        <v>14</v>
      </c>
      <c r="O2" s="2">
        <v>38</v>
      </c>
      <c r="P2" s="2">
        <v>21</v>
      </c>
      <c r="Q2" s="2">
        <v>18</v>
      </c>
      <c r="S2" s="92"/>
    </row>
    <row r="3" spans="1:19" x14ac:dyDescent="0.25">
      <c r="A3" s="4">
        <v>42</v>
      </c>
      <c r="B3" s="4">
        <v>12</v>
      </c>
      <c r="C3" s="4">
        <v>0</v>
      </c>
      <c r="D3" s="4">
        <f t="shared" ref="D3:D4" ca="1" si="0">RANDBETWEEN(1,20)</f>
        <v>18</v>
      </c>
      <c r="E3" s="4">
        <f t="shared" ref="E3:E4" ca="1" si="1">SUM(A3:D3)</f>
        <v>72</v>
      </c>
      <c r="F3" s="4" t="str">
        <f t="shared" ref="F3" ca="1" si="2">IF(E3&gt;$F2-1,"Yes","No")</f>
        <v>Yes</v>
      </c>
      <c r="G3" s="4" t="str">
        <f t="shared" ref="G3" ca="1" si="3">IF(E3&gt;G2-1,"Yes","No")</f>
        <v>Yes</v>
      </c>
      <c r="H3" s="4" t="str">
        <f t="shared" ref="H3" ca="1" si="4">IF(E3&gt;H2-1,"Yes","No")</f>
        <v>Yes</v>
      </c>
      <c r="J3" s="4">
        <v>42</v>
      </c>
      <c r="K3" s="4">
        <v>0</v>
      </c>
      <c r="L3" s="4">
        <v>0</v>
      </c>
      <c r="M3" s="4">
        <f t="shared" ref="M3:M4" ca="1" si="5">RANDBETWEEN(1,20)</f>
        <v>2</v>
      </c>
      <c r="N3" s="4">
        <f t="shared" ref="N3:N4" ca="1" si="6">SUM(J3:M3)</f>
        <v>44</v>
      </c>
      <c r="O3" s="4" t="str">
        <f ca="1">IF(N3&gt;37,"Yes","No")</f>
        <v>Yes</v>
      </c>
      <c r="P3" s="4" t="str">
        <f t="shared" ref="P3:P4" ca="1" si="7">IF(N3&gt;20,"Yes","No")</f>
        <v>Yes</v>
      </c>
      <c r="Q3" s="4" t="str">
        <f ca="1">IF(N3&gt;17,"Yes","No")</f>
        <v>Yes</v>
      </c>
    </row>
    <row r="4" spans="1:19" x14ac:dyDescent="0.25">
      <c r="A4" s="4">
        <v>42</v>
      </c>
      <c r="B4" s="4">
        <v>12</v>
      </c>
      <c r="C4" s="4">
        <v>0</v>
      </c>
      <c r="D4" s="4">
        <f t="shared" ca="1" si="0"/>
        <v>13</v>
      </c>
      <c r="E4" s="4">
        <f t="shared" ca="1" si="1"/>
        <v>67</v>
      </c>
      <c r="F4" s="4" t="str">
        <f ca="1">IF(E4&gt;$F2-1,"Yes","No")</f>
        <v>Yes</v>
      </c>
      <c r="G4" s="4" t="str">
        <f ca="1">IF(E4&gt;G2-1,"Yes","No")</f>
        <v>Yes</v>
      </c>
      <c r="H4" s="4" t="str">
        <f ca="1">IF(E4&gt;H2-1,"Yes","No")</f>
        <v>Yes</v>
      </c>
      <c r="J4" s="4">
        <v>42</v>
      </c>
      <c r="K4" s="4">
        <v>0</v>
      </c>
      <c r="L4" s="4">
        <v>0</v>
      </c>
      <c r="M4" s="4">
        <f t="shared" ca="1" si="5"/>
        <v>12</v>
      </c>
      <c r="N4" s="4">
        <f t="shared" ca="1" si="6"/>
        <v>54</v>
      </c>
      <c r="O4" s="4" t="str">
        <f t="shared" ref="O4" ca="1" si="8">IF(N4&gt;37,"Yes","No")</f>
        <v>Yes</v>
      </c>
      <c r="P4" s="4" t="str">
        <f t="shared" ca="1" si="7"/>
        <v>Yes</v>
      </c>
      <c r="Q4" s="4" t="str">
        <f t="shared" ref="Q4" ca="1" si="9">IF(N4&gt;17,"Yes","No")</f>
        <v>Yes</v>
      </c>
    </row>
    <row r="5" spans="1:19" s="91" customFormat="1" x14ac:dyDescent="0.25"/>
    <row r="6" spans="1:19" x14ac:dyDescent="0.25">
      <c r="A6" s="6" t="s">
        <v>33</v>
      </c>
      <c r="B6" s="6"/>
      <c r="C6" s="1"/>
      <c r="D6" s="1"/>
      <c r="E6" s="1"/>
      <c r="F6" s="1" t="s">
        <v>207</v>
      </c>
      <c r="G6" s="1" t="s">
        <v>16</v>
      </c>
      <c r="H6" s="1" t="s">
        <v>15</v>
      </c>
      <c r="J6" s="6" t="s">
        <v>34</v>
      </c>
      <c r="K6" s="6"/>
      <c r="L6" s="1"/>
      <c r="M6" s="1"/>
      <c r="N6" s="1"/>
      <c r="O6" s="1" t="s">
        <v>17</v>
      </c>
      <c r="P6" s="1" t="s">
        <v>70</v>
      </c>
      <c r="Q6" s="1" t="s">
        <v>15</v>
      </c>
    </row>
    <row r="7" spans="1:19" x14ac:dyDescent="0.25">
      <c r="A7" s="2" t="s">
        <v>12</v>
      </c>
      <c r="B7" s="2" t="s">
        <v>21</v>
      </c>
      <c r="C7" s="2" t="s">
        <v>22</v>
      </c>
      <c r="D7" s="2" t="s">
        <v>13</v>
      </c>
      <c r="E7" s="2" t="s">
        <v>14</v>
      </c>
      <c r="F7" s="2">
        <v>18</v>
      </c>
      <c r="G7" s="2">
        <v>21</v>
      </c>
      <c r="H7" s="2">
        <v>18</v>
      </c>
      <c r="J7" s="2" t="s">
        <v>12</v>
      </c>
      <c r="K7" s="2" t="s">
        <v>26</v>
      </c>
      <c r="L7" s="2" t="s">
        <v>22</v>
      </c>
      <c r="M7" s="2" t="s">
        <v>13</v>
      </c>
      <c r="N7" s="2" t="s">
        <v>14</v>
      </c>
      <c r="O7" s="2">
        <v>38</v>
      </c>
      <c r="P7" s="2">
        <v>14</v>
      </c>
      <c r="Q7" s="2">
        <v>18</v>
      </c>
    </row>
    <row r="8" spans="1:19" x14ac:dyDescent="0.25">
      <c r="A8" s="4">
        <v>8</v>
      </c>
      <c r="B8" s="4">
        <v>2</v>
      </c>
      <c r="C8" s="4">
        <v>2</v>
      </c>
      <c r="D8" s="4">
        <f ca="1">RANDBETWEEN(1,20)</f>
        <v>2</v>
      </c>
      <c r="E8" s="4">
        <f t="shared" ref="E8:E9" ca="1" si="10">SUM(A8:D8)</f>
        <v>14</v>
      </c>
      <c r="F8" s="4" t="str">
        <f ca="1">IF(E8&gt;$F7-1,"Yes","No")</f>
        <v>No</v>
      </c>
      <c r="G8" s="4" t="str">
        <f t="shared" ref="G8" ca="1" si="11">IF(E8&gt;G7-1,"Yes","No")</f>
        <v>No</v>
      </c>
      <c r="H8" s="4" t="str">
        <f t="shared" ref="H8" ca="1" si="12">IF(E8&gt;H7-1,"Yes","No")</f>
        <v>No</v>
      </c>
      <c r="J8" s="4">
        <v>8</v>
      </c>
      <c r="K8" s="4">
        <v>0</v>
      </c>
      <c r="L8" s="4">
        <v>0</v>
      </c>
      <c r="M8" s="4">
        <f ca="1">RANDBETWEEN(1,20)</f>
        <v>15</v>
      </c>
      <c r="N8" s="4">
        <f t="shared" ref="N8:N9" ca="1" si="13">SUM(J8:M8)</f>
        <v>23</v>
      </c>
      <c r="O8" s="4" t="str">
        <f ca="1">IF(N8&gt;37,"Yes","No")</f>
        <v>No</v>
      </c>
      <c r="P8" s="4" t="str">
        <f ca="1">IF(N8&gt;13,"Yes","No")</f>
        <v>Yes</v>
      </c>
      <c r="Q8" s="4" t="str">
        <f ca="1">IF(N8&gt;17,"Yes","No")</f>
        <v>Yes</v>
      </c>
    </row>
    <row r="9" spans="1:19" x14ac:dyDescent="0.25">
      <c r="A9" s="4">
        <v>8</v>
      </c>
      <c r="B9" s="4">
        <v>2</v>
      </c>
      <c r="C9" s="4">
        <v>1</v>
      </c>
      <c r="D9" s="4">
        <f ca="1">RANDBETWEEN(1,20)</f>
        <v>15</v>
      </c>
      <c r="E9" s="4">
        <f t="shared" ca="1" si="10"/>
        <v>26</v>
      </c>
      <c r="F9" s="4" t="str">
        <f ca="1">IF(E9&gt;$F7-1,"Yes","No")</f>
        <v>Yes</v>
      </c>
      <c r="G9" s="4" t="str">
        <f ca="1">IF(E9&gt;G7-1,"Yes","No")</f>
        <v>Yes</v>
      </c>
      <c r="H9" s="4" t="str">
        <f ca="1">IF(E9&gt;H7-1,"Yes","No")</f>
        <v>Yes</v>
      </c>
      <c r="J9" s="4">
        <v>8</v>
      </c>
      <c r="K9" s="4">
        <v>0</v>
      </c>
      <c r="L9" s="4">
        <v>0</v>
      </c>
      <c r="M9" s="4">
        <f ca="1">RANDBETWEEN(1,20)</f>
        <v>2</v>
      </c>
      <c r="N9" s="4">
        <f t="shared" ca="1" si="13"/>
        <v>10</v>
      </c>
      <c r="O9" s="4" t="str">
        <f ca="1">IF(N9&gt;37,"Yes","No")</f>
        <v>No</v>
      </c>
      <c r="P9" s="4" t="str">
        <f ca="1">IF(N9&gt;13,"Yes","No")</f>
        <v>No</v>
      </c>
      <c r="Q9" s="4" t="str">
        <f t="shared" ref="Q9" ca="1" si="14">IF(N9&gt;17,"Yes","No")</f>
        <v>No</v>
      </c>
    </row>
    <row r="10" spans="1:19" s="91" customFormat="1" x14ac:dyDescent="0.25"/>
    <row r="11" spans="1:19" x14ac:dyDescent="0.25">
      <c r="A11" s="6" t="s">
        <v>182</v>
      </c>
      <c r="B11" s="6"/>
      <c r="C11" s="1"/>
      <c r="D11" s="1"/>
      <c r="E11" s="1"/>
      <c r="F11" s="1" t="s">
        <v>219</v>
      </c>
      <c r="G11" s="1" t="s">
        <v>16</v>
      </c>
      <c r="H11" s="1" t="s">
        <v>15</v>
      </c>
      <c r="J11" s="6" t="s">
        <v>183</v>
      </c>
      <c r="K11" s="6"/>
      <c r="L11" s="1"/>
      <c r="M11" s="1"/>
      <c r="N11" s="1"/>
      <c r="O11" s="1" t="s">
        <v>17</v>
      </c>
      <c r="P11" s="1" t="s">
        <v>70</v>
      </c>
      <c r="Q11" s="1" t="s">
        <v>15</v>
      </c>
    </row>
    <row r="12" spans="1:19" x14ac:dyDescent="0.25">
      <c r="A12" s="2" t="s">
        <v>12</v>
      </c>
      <c r="B12" s="2" t="s">
        <v>21</v>
      </c>
      <c r="C12" s="2" t="s">
        <v>22</v>
      </c>
      <c r="D12" s="2" t="s">
        <v>13</v>
      </c>
      <c r="E12" s="2" t="s">
        <v>14</v>
      </c>
      <c r="F12" s="2">
        <v>19</v>
      </c>
      <c r="G12" s="2">
        <v>21</v>
      </c>
      <c r="H12" s="2">
        <v>18</v>
      </c>
      <c r="J12" s="2" t="s">
        <v>12</v>
      </c>
      <c r="K12" s="2" t="s">
        <v>26</v>
      </c>
      <c r="L12" s="2" t="s">
        <v>22</v>
      </c>
      <c r="M12" s="2" t="s">
        <v>13</v>
      </c>
      <c r="N12" s="2" t="s">
        <v>14</v>
      </c>
      <c r="O12" s="2">
        <v>38</v>
      </c>
      <c r="P12" s="2">
        <v>14</v>
      </c>
      <c r="Q12" s="2">
        <v>18</v>
      </c>
    </row>
    <row r="13" spans="1:19" x14ac:dyDescent="0.25">
      <c r="A13" s="4">
        <v>7</v>
      </c>
      <c r="B13" s="4">
        <v>2</v>
      </c>
      <c r="C13" s="4">
        <v>2</v>
      </c>
      <c r="D13" s="4">
        <f ca="1">RANDBETWEEN(1,20)</f>
        <v>18</v>
      </c>
      <c r="E13" s="4">
        <f t="shared" ref="E13:E14" ca="1" si="15">SUM(A13:D13)</f>
        <v>29</v>
      </c>
      <c r="F13" s="4" t="str">
        <f ca="1">IF(E13&gt;$F12-1,"Yes","No")</f>
        <v>Yes</v>
      </c>
      <c r="G13" s="4" t="str">
        <f t="shared" ref="G13" ca="1" si="16">IF(E13&gt;G12-1,"Yes","No")</f>
        <v>Yes</v>
      </c>
      <c r="H13" s="4" t="str">
        <f t="shared" ref="H13" ca="1" si="17">IF(E13&gt;H12-1,"Yes","No")</f>
        <v>Yes</v>
      </c>
      <c r="J13" s="4">
        <v>7</v>
      </c>
      <c r="K13" s="4">
        <v>0</v>
      </c>
      <c r="L13" s="4">
        <v>0</v>
      </c>
      <c r="M13" s="4">
        <f ca="1">RANDBETWEEN(1,20)</f>
        <v>2</v>
      </c>
      <c r="N13" s="4">
        <f t="shared" ref="N13:N14" ca="1" si="18">SUM(J13:M13)</f>
        <v>9</v>
      </c>
      <c r="O13" s="4" t="str">
        <f ca="1">IF(N13&gt;37,"Yes","No")</f>
        <v>No</v>
      </c>
      <c r="P13" s="4" t="str">
        <f ca="1">IF(N13&gt;13,"Yes","No")</f>
        <v>No</v>
      </c>
      <c r="Q13" s="4" t="str">
        <f ca="1">IF(N13&gt;17,"Yes","No")</f>
        <v>No</v>
      </c>
    </row>
    <row r="14" spans="1:19" x14ac:dyDescent="0.25">
      <c r="A14" s="4">
        <v>7</v>
      </c>
      <c r="B14" s="4">
        <v>2</v>
      </c>
      <c r="C14" s="4">
        <v>0</v>
      </c>
      <c r="D14" s="4">
        <f ca="1">RANDBETWEEN(1,20)</f>
        <v>8</v>
      </c>
      <c r="E14" s="4">
        <f t="shared" ca="1" si="15"/>
        <v>17</v>
      </c>
      <c r="F14" s="4" t="str">
        <f ca="1">IF(E14&gt;$F12-1,"Yes","No")</f>
        <v>No</v>
      </c>
      <c r="G14" s="4" t="str">
        <f ca="1">IF(E14&gt;G12-1,"Yes","No")</f>
        <v>No</v>
      </c>
      <c r="H14" s="4" t="str">
        <f ca="1">IF(E14&gt;H12-1,"Yes","No")</f>
        <v>No</v>
      </c>
      <c r="J14" s="4">
        <v>7</v>
      </c>
      <c r="K14" s="4">
        <v>0</v>
      </c>
      <c r="L14" s="4">
        <v>1</v>
      </c>
      <c r="M14" s="4">
        <f ca="1">RANDBETWEEN(1,20)</f>
        <v>17</v>
      </c>
      <c r="N14" s="4">
        <f t="shared" ca="1" si="18"/>
        <v>25</v>
      </c>
      <c r="O14" s="4" t="str">
        <f ca="1">IF(N14&gt;37,"Yes","No")</f>
        <v>No</v>
      </c>
      <c r="P14" s="4" t="str">
        <f ca="1">IF(N14&gt;13,"Yes","No")</f>
        <v>Yes</v>
      </c>
      <c r="Q14" s="4" t="str">
        <f t="shared" ref="Q14" ca="1" si="19">IF(N14&gt;17,"Yes","No")</f>
        <v>Yes</v>
      </c>
    </row>
    <row r="15" spans="1:19" s="91" customFormat="1" x14ac:dyDescent="0.25"/>
    <row r="16" spans="1:19" x14ac:dyDescent="0.25">
      <c r="A16" s="6" t="s">
        <v>184</v>
      </c>
      <c r="B16" s="6"/>
      <c r="C16" s="1"/>
      <c r="D16" s="1"/>
      <c r="E16" s="1"/>
      <c r="F16" s="1" t="s">
        <v>17</v>
      </c>
      <c r="G16" s="1" t="s">
        <v>16</v>
      </c>
      <c r="H16" s="1" t="s">
        <v>15</v>
      </c>
      <c r="J16" s="6" t="s">
        <v>185</v>
      </c>
      <c r="K16" s="6"/>
      <c r="L16" s="1"/>
      <c r="M16" s="1"/>
      <c r="N16" s="1"/>
      <c r="O16" s="1" t="s">
        <v>16</v>
      </c>
      <c r="P16" s="1" t="s">
        <v>70</v>
      </c>
      <c r="Q16" s="1" t="s">
        <v>15</v>
      </c>
    </row>
    <row r="17" spans="1:17" x14ac:dyDescent="0.25">
      <c r="A17" s="2" t="s">
        <v>12</v>
      </c>
      <c r="B17" s="2" t="s">
        <v>21</v>
      </c>
      <c r="C17" s="2" t="s">
        <v>22</v>
      </c>
      <c r="D17" s="2" t="s">
        <v>13</v>
      </c>
      <c r="E17" s="2" t="s">
        <v>14</v>
      </c>
      <c r="F17" s="2">
        <v>38</v>
      </c>
      <c r="G17" s="2">
        <v>21</v>
      </c>
      <c r="H17" s="2">
        <v>18</v>
      </c>
      <c r="J17" s="2" t="s">
        <v>12</v>
      </c>
      <c r="K17" s="2" t="s">
        <v>26</v>
      </c>
      <c r="L17" s="2" t="s">
        <v>22</v>
      </c>
      <c r="M17" s="2" t="s">
        <v>13</v>
      </c>
      <c r="N17" s="2" t="s">
        <v>14</v>
      </c>
      <c r="O17" s="2">
        <v>21</v>
      </c>
      <c r="P17" s="2">
        <v>14</v>
      </c>
      <c r="Q17" s="2">
        <v>18</v>
      </c>
    </row>
    <row r="18" spans="1:17" x14ac:dyDescent="0.25">
      <c r="A18" s="4">
        <v>5</v>
      </c>
      <c r="B18" s="4">
        <v>2</v>
      </c>
      <c r="C18" s="4">
        <v>2</v>
      </c>
      <c r="D18" s="4">
        <f ca="1">RANDBETWEEN(1,20)</f>
        <v>11</v>
      </c>
      <c r="E18" s="4">
        <f t="shared" ref="E18:E19" ca="1" si="20">SUM(A18:D18)</f>
        <v>20</v>
      </c>
      <c r="F18" s="4" t="str">
        <f t="shared" ref="F18" ca="1" si="21">IF(E18&gt;$F17-1,"Yes","No")</f>
        <v>No</v>
      </c>
      <c r="G18" s="4" t="str">
        <f t="shared" ref="G18" ca="1" si="22">IF(E18&gt;G17-1,"Yes","No")</f>
        <v>No</v>
      </c>
      <c r="H18" s="4" t="str">
        <f t="shared" ref="H18" ca="1" si="23">IF(E18&gt;H17-1,"Yes","No")</f>
        <v>Yes</v>
      </c>
      <c r="J18" s="4">
        <v>5</v>
      </c>
      <c r="K18" s="4">
        <v>1</v>
      </c>
      <c r="L18" s="4">
        <v>0</v>
      </c>
      <c r="M18" s="4">
        <f ca="1">RANDBETWEEN(1,20)</f>
        <v>12</v>
      </c>
      <c r="N18" s="4">
        <f t="shared" ref="N18:N19" ca="1" si="24">SUM(J18:M18)</f>
        <v>18</v>
      </c>
      <c r="O18" s="4" t="str">
        <f t="shared" ref="O18:O19" ca="1" si="25">IF(N18&gt;20,"Yes","No")</f>
        <v>No</v>
      </c>
      <c r="P18" s="4" t="str">
        <f ca="1">IF(N18&gt;13,"Yes","No")</f>
        <v>Yes</v>
      </c>
      <c r="Q18" s="4" t="str">
        <f ca="1">IF(N18&gt;17,"Yes","No")</f>
        <v>Yes</v>
      </c>
    </row>
    <row r="19" spans="1:17" x14ac:dyDescent="0.25">
      <c r="A19" s="4">
        <v>5</v>
      </c>
      <c r="B19" s="4">
        <v>2</v>
      </c>
      <c r="C19" s="4">
        <v>2</v>
      </c>
      <c r="D19" s="4">
        <f ca="1">RANDBETWEEN(1,20)</f>
        <v>13</v>
      </c>
      <c r="E19" s="4">
        <f t="shared" ca="1" si="20"/>
        <v>22</v>
      </c>
      <c r="F19" s="4" t="str">
        <f ca="1">IF(E19&gt;$F17-1,"Yes","No")</f>
        <v>No</v>
      </c>
      <c r="G19" s="4" t="str">
        <f ca="1">IF(E19&gt;G17-1,"Yes","No")</f>
        <v>Yes</v>
      </c>
      <c r="H19" s="4" t="str">
        <f ca="1">IF(E19&gt;H17-1,"Yes","No")</f>
        <v>Yes</v>
      </c>
      <c r="J19" s="4">
        <v>5</v>
      </c>
      <c r="K19" s="4">
        <v>1</v>
      </c>
      <c r="L19" s="4">
        <v>0</v>
      </c>
      <c r="M19" s="4">
        <f ca="1">RANDBETWEEN(1,20)</f>
        <v>5</v>
      </c>
      <c r="N19" s="4">
        <f t="shared" ca="1" si="24"/>
        <v>11</v>
      </c>
      <c r="O19" s="4" t="str">
        <f t="shared" ca="1" si="25"/>
        <v>No</v>
      </c>
      <c r="P19" s="4" t="str">
        <f ca="1">IF(N19&gt;13,"Yes","No")</f>
        <v>No</v>
      </c>
      <c r="Q19" s="4" t="str">
        <f t="shared" ref="Q19" ca="1" si="26">IF(N19&gt;17,"Yes","No")</f>
        <v>No</v>
      </c>
    </row>
    <row r="20" spans="1:17" s="91" customFormat="1" x14ac:dyDescent="0.25"/>
    <row r="21" spans="1:17" x14ac:dyDescent="0.25">
      <c r="A21" s="6" t="s">
        <v>186</v>
      </c>
      <c r="B21" s="6"/>
      <c r="C21" s="1"/>
      <c r="D21" s="1"/>
      <c r="E21" s="1"/>
      <c r="F21" s="1" t="s">
        <v>17</v>
      </c>
      <c r="G21" s="1" t="s">
        <v>16</v>
      </c>
      <c r="H21" s="1" t="s">
        <v>188</v>
      </c>
      <c r="J21" s="6" t="s">
        <v>187</v>
      </c>
      <c r="K21" s="6"/>
      <c r="L21" s="1"/>
      <c r="M21" s="1"/>
      <c r="N21" s="1"/>
      <c r="O21" s="1" t="s">
        <v>16</v>
      </c>
      <c r="P21" s="1" t="s">
        <v>70</v>
      </c>
      <c r="Q21" s="1" t="s">
        <v>188</v>
      </c>
    </row>
    <row r="22" spans="1:17" x14ac:dyDescent="0.25">
      <c r="A22" s="2" t="s">
        <v>12</v>
      </c>
      <c r="B22" s="2" t="s">
        <v>21</v>
      </c>
      <c r="C22" s="2" t="s">
        <v>22</v>
      </c>
      <c r="D22" s="2" t="s">
        <v>13</v>
      </c>
      <c r="E22" s="2" t="s">
        <v>14</v>
      </c>
      <c r="F22" s="2">
        <v>38</v>
      </c>
      <c r="G22" s="2">
        <v>21</v>
      </c>
      <c r="H22" s="2">
        <v>16</v>
      </c>
      <c r="J22" s="2" t="s">
        <v>12</v>
      </c>
      <c r="K22" s="2" t="s">
        <v>26</v>
      </c>
      <c r="L22" s="2" t="s">
        <v>22</v>
      </c>
      <c r="M22" s="2" t="s">
        <v>13</v>
      </c>
      <c r="N22" s="2" t="s">
        <v>14</v>
      </c>
      <c r="O22" s="2">
        <v>21</v>
      </c>
      <c r="P22" s="2">
        <v>14</v>
      </c>
      <c r="Q22" s="2">
        <v>16</v>
      </c>
    </row>
    <row r="23" spans="1:17" x14ac:dyDescent="0.25">
      <c r="A23" s="4">
        <v>1</v>
      </c>
      <c r="B23" s="4">
        <v>3</v>
      </c>
      <c r="C23" s="4">
        <v>2</v>
      </c>
      <c r="D23" s="4">
        <f ca="1">RANDBETWEEN(1,20)</f>
        <v>14</v>
      </c>
      <c r="E23" s="4">
        <f t="shared" ref="E23:E24" ca="1" si="27">SUM(A23:D23)</f>
        <v>20</v>
      </c>
      <c r="F23" s="4" t="str">
        <f t="shared" ref="F23" ca="1" si="28">IF(E23&gt;$F22-1,"Yes","No")</f>
        <v>No</v>
      </c>
      <c r="G23" s="4" t="str">
        <f t="shared" ref="G23" ca="1" si="29">IF(E23&gt;G22-1,"Yes","No")</f>
        <v>No</v>
      </c>
      <c r="H23" s="4" t="str">
        <f t="shared" ref="H23" ca="1" si="30">IF(E23&gt;H22-1,"Yes","No")</f>
        <v>Yes</v>
      </c>
      <c r="J23" s="4">
        <v>1</v>
      </c>
      <c r="K23" s="4">
        <v>2</v>
      </c>
      <c r="L23" s="4">
        <v>0</v>
      </c>
      <c r="M23" s="4">
        <f ca="1">RANDBETWEEN(1,20)</f>
        <v>13</v>
      </c>
      <c r="N23" s="4">
        <f t="shared" ref="N23:N24" ca="1" si="31">SUM(J23:M23)</f>
        <v>16</v>
      </c>
      <c r="O23" s="4" t="str">
        <f t="shared" ref="O23:O24" ca="1" si="32">IF(N23&gt;20,"Yes","No")</f>
        <v>No</v>
      </c>
      <c r="P23" s="4" t="str">
        <f ca="1">IF(N23&gt;13,"Yes","No")</f>
        <v>Yes</v>
      </c>
      <c r="Q23" s="4" t="str">
        <f t="shared" ref="Q23:Q24" ca="1" si="33">IF(N23&gt;15,"Yes","No")</f>
        <v>Yes</v>
      </c>
    </row>
    <row r="24" spans="1:17" x14ac:dyDescent="0.25">
      <c r="A24" s="4">
        <v>0</v>
      </c>
      <c r="B24" s="4">
        <v>0</v>
      </c>
      <c r="C24" s="4">
        <v>2</v>
      </c>
      <c r="D24" s="4">
        <f ca="1">RANDBETWEEN(1,20)</f>
        <v>6</v>
      </c>
      <c r="E24" s="4">
        <f t="shared" ca="1" si="27"/>
        <v>8</v>
      </c>
      <c r="F24" s="4" t="str">
        <f ca="1">IF(E24&gt;$F22-1,"Yes","No")</f>
        <v>No</v>
      </c>
      <c r="G24" s="4" t="str">
        <f ca="1">IF(E24&gt;G22-1,"Yes","No")</f>
        <v>No</v>
      </c>
      <c r="H24" s="4" t="str">
        <f ca="1">IF(E24&gt;H22-1,"Yes","No")</f>
        <v>No</v>
      </c>
      <c r="J24" s="4">
        <v>0</v>
      </c>
      <c r="K24" s="4">
        <v>2</v>
      </c>
      <c r="L24" s="4">
        <v>0</v>
      </c>
      <c r="M24" s="4">
        <f ca="1">RANDBETWEEN(1,20)</f>
        <v>6</v>
      </c>
      <c r="N24" s="4">
        <f t="shared" ca="1" si="31"/>
        <v>8</v>
      </c>
      <c r="O24" s="4" t="str">
        <f t="shared" ca="1" si="32"/>
        <v>No</v>
      </c>
      <c r="P24" s="4" t="str">
        <f ca="1">IF(N24&gt;13,"Yes","No")</f>
        <v>No</v>
      </c>
      <c r="Q24" s="4" t="str">
        <f t="shared" ca="1" si="33"/>
        <v>No</v>
      </c>
    </row>
    <row r="25" spans="1:17" s="91" customFormat="1" x14ac:dyDescent="0.25"/>
    <row r="26" spans="1:17" x14ac:dyDescent="0.25">
      <c r="A26" s="6" t="s">
        <v>192</v>
      </c>
      <c r="B26" s="6"/>
      <c r="C26" s="1"/>
      <c r="D26" s="1"/>
      <c r="E26" s="1"/>
      <c r="F26" s="1" t="s">
        <v>204</v>
      </c>
      <c r="G26" s="1" t="s">
        <v>16</v>
      </c>
      <c r="H26" s="1" t="s">
        <v>188</v>
      </c>
      <c r="J26" s="6" t="s">
        <v>193</v>
      </c>
      <c r="K26" s="6"/>
      <c r="L26" s="1"/>
      <c r="M26" s="1"/>
      <c r="N26" s="1"/>
      <c r="O26" s="1" t="s">
        <v>204</v>
      </c>
      <c r="P26" s="1" t="s">
        <v>70</v>
      </c>
      <c r="Q26" s="1" t="s">
        <v>188</v>
      </c>
    </row>
    <row r="27" spans="1:17" x14ac:dyDescent="0.25">
      <c r="A27" s="2" t="s">
        <v>12</v>
      </c>
      <c r="B27" s="2" t="s">
        <v>21</v>
      </c>
      <c r="C27" s="2" t="s">
        <v>22</v>
      </c>
      <c r="D27" s="2" t="s">
        <v>13</v>
      </c>
      <c r="E27" s="2" t="s">
        <v>14</v>
      </c>
      <c r="F27" s="2">
        <v>14</v>
      </c>
      <c r="G27" s="2">
        <v>21</v>
      </c>
      <c r="H27" s="2">
        <v>16</v>
      </c>
      <c r="J27" s="2" t="s">
        <v>12</v>
      </c>
      <c r="K27" s="2" t="s">
        <v>26</v>
      </c>
      <c r="L27" s="2" t="s">
        <v>22</v>
      </c>
      <c r="M27" s="2" t="s">
        <v>13</v>
      </c>
      <c r="N27" s="2" t="s">
        <v>14</v>
      </c>
      <c r="O27" s="2">
        <v>14</v>
      </c>
      <c r="P27" s="2">
        <v>14</v>
      </c>
      <c r="Q27" s="2">
        <v>16</v>
      </c>
    </row>
    <row r="28" spans="1:17" x14ac:dyDescent="0.25">
      <c r="A28" s="4">
        <v>6</v>
      </c>
      <c r="B28" s="4">
        <v>2</v>
      </c>
      <c r="C28" s="4">
        <v>1</v>
      </c>
      <c r="D28" s="4">
        <f ca="1">RANDBETWEEN(1,20)</f>
        <v>12</v>
      </c>
      <c r="E28" s="4">
        <f t="shared" ref="E28:E29" ca="1" si="34">SUM(A28:D28)</f>
        <v>21</v>
      </c>
      <c r="F28" s="4" t="str">
        <f t="shared" ref="F28" ca="1" si="35">IF(E28&gt;$F27-1,"Yes","No")</f>
        <v>Yes</v>
      </c>
      <c r="G28" s="4" t="str">
        <f t="shared" ref="G28" ca="1" si="36">IF(E28&gt;G27-1,"Yes","No")</f>
        <v>Yes</v>
      </c>
      <c r="H28" s="4" t="str">
        <f t="shared" ref="H28" ca="1" si="37">IF(E28&gt;H27-1,"Yes","No")</f>
        <v>Yes</v>
      </c>
      <c r="J28" s="4">
        <v>6</v>
      </c>
      <c r="K28" s="4">
        <v>0</v>
      </c>
      <c r="L28" s="4">
        <v>0</v>
      </c>
      <c r="M28" s="4">
        <f ca="1">RANDBETWEEN(1,20)</f>
        <v>12</v>
      </c>
      <c r="N28" s="4">
        <f ca="1">SUM(J28:M28)</f>
        <v>18</v>
      </c>
      <c r="O28" s="4" t="str">
        <f ca="1">IF(N28&gt;13,"Yes","No")</f>
        <v>Yes</v>
      </c>
      <c r="P28" s="4" t="str">
        <f ca="1">IF(N28&gt;13,"Yes","No")</f>
        <v>Yes</v>
      </c>
      <c r="Q28" s="4" t="str">
        <f t="shared" ref="Q28:Q29" ca="1" si="38">IF(N28&gt;15,"Yes","No")</f>
        <v>Yes</v>
      </c>
    </row>
    <row r="29" spans="1:17" x14ac:dyDescent="0.25">
      <c r="A29" s="4">
        <v>6</v>
      </c>
      <c r="B29" s="4">
        <v>2</v>
      </c>
      <c r="C29" s="4">
        <v>0</v>
      </c>
      <c r="D29" s="4">
        <f ca="1">RANDBETWEEN(1,20)</f>
        <v>18</v>
      </c>
      <c r="E29" s="4">
        <f t="shared" ca="1" si="34"/>
        <v>26</v>
      </c>
      <c r="F29" s="4" t="str">
        <f ca="1">IF(E29&gt;$F27-1,"Yes","No")</f>
        <v>Yes</v>
      </c>
      <c r="G29" s="4" t="str">
        <f ca="1">IF(E29&gt;G27-1,"Yes","No")</f>
        <v>Yes</v>
      </c>
      <c r="H29" s="4" t="str">
        <f ca="1">IF(E29&gt;H27-1,"Yes","No")</f>
        <v>Yes</v>
      </c>
      <c r="J29" s="4">
        <v>6</v>
      </c>
      <c r="K29" s="4">
        <v>0</v>
      </c>
      <c r="L29" s="4">
        <v>0</v>
      </c>
      <c r="M29" s="4">
        <f ca="1">RANDBETWEEN(1,20)</f>
        <v>15</v>
      </c>
      <c r="N29" s="4">
        <f ca="1">SUM(J29:M29)</f>
        <v>21</v>
      </c>
      <c r="O29" s="4" t="str">
        <f ca="1">IF(N29&gt;13,"Yes","No")</f>
        <v>Yes</v>
      </c>
      <c r="P29" s="4" t="str">
        <f ca="1">IF(N29&gt;13,"Yes","No")</f>
        <v>Yes</v>
      </c>
      <c r="Q29" s="4" t="str">
        <f t="shared" ca="1" si="38"/>
        <v>Yes</v>
      </c>
    </row>
    <row r="30" spans="1:17" s="91" customFormat="1" x14ac:dyDescent="0.25"/>
    <row r="31" spans="1:17" x14ac:dyDescent="0.25">
      <c r="A31" s="6" t="s">
        <v>194</v>
      </c>
      <c r="B31" s="6"/>
      <c r="C31" s="1"/>
      <c r="D31" s="1"/>
      <c r="E31" s="1"/>
      <c r="F31" s="1" t="s">
        <v>204</v>
      </c>
      <c r="G31" s="1" t="s">
        <v>16</v>
      </c>
      <c r="H31" s="1" t="s">
        <v>188</v>
      </c>
      <c r="J31" s="6" t="s">
        <v>195</v>
      </c>
      <c r="K31" s="6"/>
      <c r="L31" s="1"/>
      <c r="M31" s="1"/>
      <c r="N31" s="1"/>
      <c r="O31" s="1" t="s">
        <v>204</v>
      </c>
      <c r="P31" s="1" t="s">
        <v>70</v>
      </c>
      <c r="Q31" s="1" t="s">
        <v>188</v>
      </c>
    </row>
    <row r="32" spans="1:17" x14ac:dyDescent="0.25">
      <c r="A32" s="2" t="s">
        <v>12</v>
      </c>
      <c r="B32" s="2" t="s">
        <v>21</v>
      </c>
      <c r="C32" s="2" t="s">
        <v>22</v>
      </c>
      <c r="D32" s="2" t="s">
        <v>13</v>
      </c>
      <c r="E32" s="2" t="s">
        <v>14</v>
      </c>
      <c r="F32" s="2">
        <v>14</v>
      </c>
      <c r="G32" s="2">
        <v>21</v>
      </c>
      <c r="H32" s="2">
        <v>16</v>
      </c>
      <c r="J32" s="2" t="s">
        <v>12</v>
      </c>
      <c r="K32" s="2" t="s">
        <v>26</v>
      </c>
      <c r="L32" s="2" t="s">
        <v>22</v>
      </c>
      <c r="M32" s="2" t="s">
        <v>13</v>
      </c>
      <c r="N32" s="2" t="s">
        <v>14</v>
      </c>
      <c r="O32" s="2">
        <v>14</v>
      </c>
      <c r="P32" s="2">
        <v>14</v>
      </c>
      <c r="Q32" s="2">
        <v>16</v>
      </c>
    </row>
    <row r="33" spans="1:17" x14ac:dyDescent="0.25">
      <c r="A33" s="4">
        <v>6</v>
      </c>
      <c r="B33" s="4">
        <v>1</v>
      </c>
      <c r="C33" s="4">
        <v>1</v>
      </c>
      <c r="D33" s="4">
        <f ca="1">RANDBETWEEN(1,20)</f>
        <v>7</v>
      </c>
      <c r="E33" s="4">
        <f t="shared" ref="E33:E34" ca="1" si="39">SUM(A33:D33)</f>
        <v>15</v>
      </c>
      <c r="F33" s="4" t="str">
        <f t="shared" ref="F33" ca="1" si="40">IF(E33&gt;$F32-1,"Yes","No")</f>
        <v>Yes</v>
      </c>
      <c r="G33" s="4" t="str">
        <f t="shared" ref="G33" ca="1" si="41">IF(E33&gt;G32-1,"Yes","No")</f>
        <v>No</v>
      </c>
      <c r="H33" s="4" t="str">
        <f t="shared" ref="H33" ca="1" si="42">IF(E33&gt;H32-1,"Yes","No")</f>
        <v>No</v>
      </c>
      <c r="J33" s="4">
        <v>1</v>
      </c>
      <c r="K33" s="4">
        <v>2</v>
      </c>
      <c r="L33" s="4">
        <v>1</v>
      </c>
      <c r="M33" s="4">
        <f ca="1">RANDBETWEEN(1,20)</f>
        <v>12</v>
      </c>
      <c r="N33" s="4">
        <f t="shared" ref="N33:N34" ca="1" si="43">SUM(J33:M33)</f>
        <v>16</v>
      </c>
      <c r="O33" s="4" t="str">
        <f ca="1">IF(N33&gt;13,"Yes","No")</f>
        <v>Yes</v>
      </c>
      <c r="P33" s="4" t="str">
        <f ca="1">IF(N33&gt;13,"Yes","No")</f>
        <v>Yes</v>
      </c>
      <c r="Q33" s="4" t="str">
        <f t="shared" ref="Q33:Q34" ca="1" si="44">IF(N33&gt;15,"Yes","No")</f>
        <v>Yes</v>
      </c>
    </row>
    <row r="34" spans="1:17" x14ac:dyDescent="0.25">
      <c r="A34" s="4">
        <v>6</v>
      </c>
      <c r="B34" s="4">
        <v>1</v>
      </c>
      <c r="C34" s="4">
        <v>0</v>
      </c>
      <c r="D34" s="4">
        <f ca="1">RANDBETWEEN(1,20)</f>
        <v>15</v>
      </c>
      <c r="E34" s="4">
        <f t="shared" ca="1" si="39"/>
        <v>22</v>
      </c>
      <c r="F34" s="4" t="str">
        <f ca="1">IF(E34&gt;$F32-1,"Yes","No")</f>
        <v>Yes</v>
      </c>
      <c r="G34" s="4" t="str">
        <f ca="1">IF(E34&gt;G32-1,"Yes","No")</f>
        <v>Yes</v>
      </c>
      <c r="H34" s="4" t="str">
        <f ca="1">IF(E34&gt;H32-1,"Yes","No")</f>
        <v>Yes</v>
      </c>
      <c r="J34" s="4">
        <v>0</v>
      </c>
      <c r="K34" s="4">
        <v>2</v>
      </c>
      <c r="L34" s="4">
        <v>1</v>
      </c>
      <c r="M34" s="4">
        <f ca="1">RANDBETWEEN(1,20)</f>
        <v>5</v>
      </c>
      <c r="N34" s="4">
        <f t="shared" ca="1" si="43"/>
        <v>8</v>
      </c>
      <c r="O34" s="4" t="str">
        <f ca="1">IF(N34&gt;13,"Yes","No")</f>
        <v>No</v>
      </c>
      <c r="P34" s="4" t="str">
        <f ca="1">IF(N34&gt;13,"Yes","No")</f>
        <v>No</v>
      </c>
      <c r="Q34" s="4" t="str">
        <f t="shared" ca="1" si="44"/>
        <v>No</v>
      </c>
    </row>
    <row r="35" spans="1:17" s="91" customFormat="1" x14ac:dyDescent="0.25"/>
    <row r="36" spans="1:17" x14ac:dyDescent="0.25">
      <c r="A36" s="6" t="s">
        <v>196</v>
      </c>
      <c r="B36" s="6"/>
      <c r="C36" s="1"/>
      <c r="D36" s="1"/>
      <c r="E36" s="1"/>
      <c r="F36" s="1" t="s">
        <v>204</v>
      </c>
      <c r="G36" s="1" t="s">
        <v>16</v>
      </c>
      <c r="H36" s="1" t="s">
        <v>188</v>
      </c>
      <c r="J36" s="6" t="s">
        <v>197</v>
      </c>
      <c r="K36" s="6"/>
      <c r="L36" s="1"/>
      <c r="M36" s="1"/>
      <c r="N36" s="1"/>
      <c r="O36" s="1" t="s">
        <v>204</v>
      </c>
      <c r="P36" s="1" t="s">
        <v>70</v>
      </c>
      <c r="Q36" s="1" t="s">
        <v>188</v>
      </c>
    </row>
    <row r="37" spans="1:17" x14ac:dyDescent="0.25">
      <c r="A37" s="2" t="s">
        <v>12</v>
      </c>
      <c r="B37" s="2" t="s">
        <v>21</v>
      </c>
      <c r="C37" s="2" t="s">
        <v>22</v>
      </c>
      <c r="D37" s="2" t="s">
        <v>13</v>
      </c>
      <c r="E37" s="2" t="s">
        <v>14</v>
      </c>
      <c r="F37" s="2">
        <v>14</v>
      </c>
      <c r="G37" s="2">
        <v>21</v>
      </c>
      <c r="H37" s="2">
        <v>16</v>
      </c>
      <c r="J37" s="2" t="s">
        <v>12</v>
      </c>
      <c r="K37" s="2" t="s">
        <v>26</v>
      </c>
      <c r="L37" s="2" t="s">
        <v>22</v>
      </c>
      <c r="M37" s="2" t="s">
        <v>13</v>
      </c>
      <c r="N37" s="2" t="s">
        <v>14</v>
      </c>
      <c r="O37" s="2">
        <v>14</v>
      </c>
      <c r="P37" s="2">
        <v>14</v>
      </c>
      <c r="Q37" s="2">
        <v>16</v>
      </c>
    </row>
    <row r="38" spans="1:17" x14ac:dyDescent="0.25">
      <c r="A38" s="4">
        <v>1</v>
      </c>
      <c r="B38" s="4">
        <v>0</v>
      </c>
      <c r="C38" s="4">
        <v>1</v>
      </c>
      <c r="D38" s="4">
        <f ca="1">RANDBETWEEN(1,20)</f>
        <v>5</v>
      </c>
      <c r="E38" s="4">
        <f t="shared" ref="E38:E39" ca="1" si="45">SUM(A38:D38)</f>
        <v>7</v>
      </c>
      <c r="F38" s="4" t="str">
        <f t="shared" ref="F38" ca="1" si="46">IF(E38&gt;$F37-1,"Yes","No")</f>
        <v>No</v>
      </c>
      <c r="G38" s="4" t="str">
        <f t="shared" ref="G38" ca="1" si="47">IF(E38&gt;G37-1,"Yes","No")</f>
        <v>No</v>
      </c>
      <c r="H38" s="4" t="str">
        <f t="shared" ref="H38" ca="1" si="48">IF(E38&gt;H37-1,"Yes","No")</f>
        <v>No</v>
      </c>
      <c r="J38" s="4">
        <v>1</v>
      </c>
      <c r="K38" s="4">
        <v>2</v>
      </c>
      <c r="L38" s="4">
        <v>0</v>
      </c>
      <c r="M38" s="4">
        <f ca="1">RANDBETWEEN(1,20)</f>
        <v>5</v>
      </c>
      <c r="N38" s="4">
        <f t="shared" ref="N38:N39" ca="1" si="49">SUM(J38:M38)</f>
        <v>8</v>
      </c>
      <c r="O38" s="4" t="str">
        <f t="shared" ref="O38:O39" ca="1" si="50">IF(N38&gt;13,"Yes","No")</f>
        <v>No</v>
      </c>
      <c r="P38" s="4" t="str">
        <f ca="1">IF(N38&gt;13,"Yes","No")</f>
        <v>No</v>
      </c>
      <c r="Q38" s="4" t="str">
        <f t="shared" ref="Q38:Q39" ca="1" si="51">IF(N38&gt;15,"Yes","No")</f>
        <v>No</v>
      </c>
    </row>
    <row r="39" spans="1:17" x14ac:dyDescent="0.25">
      <c r="A39" s="4">
        <v>1</v>
      </c>
      <c r="B39" s="4">
        <v>0</v>
      </c>
      <c r="C39" s="4">
        <v>1</v>
      </c>
      <c r="D39" s="4">
        <f ca="1">RANDBETWEEN(1,20)</f>
        <v>17</v>
      </c>
      <c r="E39" s="4">
        <f t="shared" ca="1" si="45"/>
        <v>19</v>
      </c>
      <c r="F39" s="4" t="str">
        <f ca="1">IF(E39&gt;$F37-1,"Yes","No")</f>
        <v>Yes</v>
      </c>
      <c r="G39" s="4" t="str">
        <f ca="1">IF(E39&gt;G37-1,"Yes","No")</f>
        <v>No</v>
      </c>
      <c r="H39" s="4" t="str">
        <f ca="1">IF(E39&gt;H37-1,"Yes","No")</f>
        <v>Yes</v>
      </c>
      <c r="J39" s="4">
        <v>1</v>
      </c>
      <c r="K39" s="4">
        <v>2</v>
      </c>
      <c r="L39" s="4">
        <v>0</v>
      </c>
      <c r="M39" s="4">
        <f ca="1">RANDBETWEEN(1,20)</f>
        <v>14</v>
      </c>
      <c r="N39" s="4">
        <f t="shared" ca="1" si="49"/>
        <v>17</v>
      </c>
      <c r="O39" s="4" t="str">
        <f t="shared" ca="1" si="50"/>
        <v>Yes</v>
      </c>
      <c r="P39" s="4" t="str">
        <f ca="1">IF(N39&gt;13,"Yes","No")</f>
        <v>Yes</v>
      </c>
      <c r="Q39" s="4" t="str">
        <f t="shared" ca="1" si="51"/>
        <v>Yes</v>
      </c>
    </row>
    <row r="40" spans="1:17" s="91" customFormat="1" x14ac:dyDescent="0.25"/>
    <row r="41" spans="1:17" x14ac:dyDescent="0.25">
      <c r="A41" s="6" t="s">
        <v>198</v>
      </c>
      <c r="B41" s="6"/>
      <c r="C41" s="1"/>
      <c r="D41" s="1"/>
      <c r="E41" s="1"/>
      <c r="F41" s="1" t="s">
        <v>204</v>
      </c>
      <c r="G41" s="1" t="s">
        <v>16</v>
      </c>
      <c r="H41" s="1" t="s">
        <v>188</v>
      </c>
      <c r="J41" s="6" t="s">
        <v>199</v>
      </c>
      <c r="K41" s="6"/>
      <c r="L41" s="1"/>
      <c r="M41" s="1"/>
      <c r="N41" s="1"/>
      <c r="O41" s="1" t="s">
        <v>204</v>
      </c>
      <c r="P41" s="1" t="s">
        <v>70</v>
      </c>
      <c r="Q41" s="1" t="s">
        <v>188</v>
      </c>
    </row>
    <row r="42" spans="1:17" x14ac:dyDescent="0.25">
      <c r="A42" s="2" t="s">
        <v>12</v>
      </c>
      <c r="B42" s="2" t="s">
        <v>21</v>
      </c>
      <c r="C42" s="2" t="s">
        <v>22</v>
      </c>
      <c r="D42" s="2" t="s">
        <v>13</v>
      </c>
      <c r="E42" s="2" t="s">
        <v>14</v>
      </c>
      <c r="F42" s="2">
        <v>14</v>
      </c>
      <c r="G42" s="2">
        <v>21</v>
      </c>
      <c r="H42" s="2">
        <v>16</v>
      </c>
      <c r="J42" s="2" t="s">
        <v>12</v>
      </c>
      <c r="K42" s="2" t="s">
        <v>26</v>
      </c>
      <c r="L42" s="2" t="s">
        <v>22</v>
      </c>
      <c r="M42" s="2" t="s">
        <v>13</v>
      </c>
      <c r="N42" s="2" t="s">
        <v>14</v>
      </c>
      <c r="O42" s="2">
        <v>14</v>
      </c>
      <c r="P42" s="2">
        <v>14</v>
      </c>
      <c r="Q42" s="2">
        <v>16</v>
      </c>
    </row>
    <row r="43" spans="1:17" x14ac:dyDescent="0.25">
      <c r="A43" s="4">
        <v>1</v>
      </c>
      <c r="B43" s="4">
        <v>0</v>
      </c>
      <c r="C43" s="4">
        <v>0</v>
      </c>
      <c r="D43" s="4">
        <f ca="1">RANDBETWEEN(1,20)</f>
        <v>4</v>
      </c>
      <c r="E43" s="4">
        <f t="shared" ref="E43:E44" ca="1" si="52">SUM(A43:D43)</f>
        <v>5</v>
      </c>
      <c r="F43" s="4" t="str">
        <f t="shared" ref="F43" ca="1" si="53">IF(E43&gt;$F42-1,"Yes","No")</f>
        <v>No</v>
      </c>
      <c r="G43" s="4" t="str">
        <f t="shared" ref="G43" ca="1" si="54">IF(E43&gt;G42-1,"Yes","No")</f>
        <v>No</v>
      </c>
      <c r="H43" s="4" t="str">
        <f t="shared" ref="H43" ca="1" si="55">IF(E43&gt;H42-1,"Yes","No")</f>
        <v>No</v>
      </c>
      <c r="J43" s="4">
        <v>1</v>
      </c>
      <c r="K43" s="4">
        <v>2</v>
      </c>
      <c r="L43" s="4">
        <v>0</v>
      </c>
      <c r="M43" s="4">
        <f ca="1">RANDBETWEEN(1,20)</f>
        <v>10</v>
      </c>
      <c r="N43" s="4">
        <f t="shared" ref="N43:N44" ca="1" si="56">SUM(J43:M43)</f>
        <v>13</v>
      </c>
      <c r="O43" s="4" t="str">
        <f t="shared" ref="O43:O44" ca="1" si="57">IF(N43&gt;13,"Yes","No")</f>
        <v>No</v>
      </c>
      <c r="P43" s="4" t="str">
        <f ca="1">IF(N43&gt;13,"Yes","No")</f>
        <v>No</v>
      </c>
      <c r="Q43" s="4" t="str">
        <f t="shared" ref="Q43:Q44" ca="1" si="58">IF(N43&gt;15,"Yes","No")</f>
        <v>No</v>
      </c>
    </row>
    <row r="44" spans="1:17" x14ac:dyDescent="0.25">
      <c r="A44" s="4">
        <v>1</v>
      </c>
      <c r="B44" s="4">
        <v>0</v>
      </c>
      <c r="C44" s="4">
        <v>0</v>
      </c>
      <c r="D44" s="4">
        <f ca="1">RANDBETWEEN(1,20)</f>
        <v>13</v>
      </c>
      <c r="E44" s="4">
        <f t="shared" ca="1" si="52"/>
        <v>14</v>
      </c>
      <c r="F44" s="4" t="str">
        <f ca="1">IF(E44&gt;$F42-1,"Yes","No")</f>
        <v>Yes</v>
      </c>
      <c r="G44" s="4" t="str">
        <f ca="1">IF(E44&gt;G42-1,"Yes","No")</f>
        <v>No</v>
      </c>
      <c r="H44" s="4" t="str">
        <f ca="1">IF(E44&gt;H42-1,"Yes","No")</f>
        <v>No</v>
      </c>
      <c r="J44" s="4">
        <v>1</v>
      </c>
      <c r="K44" s="4">
        <v>2</v>
      </c>
      <c r="L44" s="4">
        <v>0</v>
      </c>
      <c r="M44" s="4">
        <f ca="1">RANDBETWEEN(1,20)</f>
        <v>10</v>
      </c>
      <c r="N44" s="4">
        <f t="shared" ca="1" si="56"/>
        <v>13</v>
      </c>
      <c r="O44" s="4" t="str">
        <f t="shared" ca="1" si="57"/>
        <v>No</v>
      </c>
      <c r="P44" s="4" t="str">
        <f ca="1">IF(N44&gt;13,"Yes","No")</f>
        <v>No</v>
      </c>
      <c r="Q44" s="4" t="str">
        <f t="shared" ca="1" si="58"/>
        <v>No</v>
      </c>
    </row>
    <row r="45" spans="1:17" s="91" customFormat="1" x14ac:dyDescent="0.25"/>
    <row r="46" spans="1:17" x14ac:dyDescent="0.25">
      <c r="A46" s="6" t="s">
        <v>200</v>
      </c>
      <c r="B46" s="6"/>
      <c r="C46" s="1"/>
      <c r="D46" s="1"/>
      <c r="E46" s="1"/>
      <c r="F46" s="1" t="s">
        <v>204</v>
      </c>
      <c r="G46" s="1" t="s">
        <v>16</v>
      </c>
      <c r="H46" s="1" t="s">
        <v>188</v>
      </c>
      <c r="J46" s="6" t="s">
        <v>201</v>
      </c>
      <c r="K46" s="6"/>
      <c r="L46" s="1"/>
      <c r="M46" s="1"/>
      <c r="N46" s="1"/>
      <c r="O46" s="1" t="s">
        <v>204</v>
      </c>
      <c r="P46" s="1" t="s">
        <v>70</v>
      </c>
      <c r="Q46" s="1" t="s">
        <v>188</v>
      </c>
    </row>
    <row r="47" spans="1:17" x14ac:dyDescent="0.25">
      <c r="A47" s="2" t="s">
        <v>12</v>
      </c>
      <c r="B47" s="2" t="s">
        <v>21</v>
      </c>
      <c r="C47" s="2" t="s">
        <v>22</v>
      </c>
      <c r="D47" s="2" t="s">
        <v>13</v>
      </c>
      <c r="E47" s="2" t="s">
        <v>14</v>
      </c>
      <c r="F47" s="2">
        <v>14</v>
      </c>
      <c r="G47" s="2">
        <v>21</v>
      </c>
      <c r="H47" s="2">
        <v>16</v>
      </c>
      <c r="J47" s="2" t="s">
        <v>12</v>
      </c>
      <c r="K47" s="2" t="s">
        <v>26</v>
      </c>
      <c r="L47" s="2" t="s">
        <v>22</v>
      </c>
      <c r="M47" s="2" t="s">
        <v>13</v>
      </c>
      <c r="N47" s="2" t="s">
        <v>14</v>
      </c>
      <c r="O47" s="2">
        <v>14</v>
      </c>
      <c r="P47" s="2">
        <v>14</v>
      </c>
      <c r="Q47" s="2">
        <v>16</v>
      </c>
    </row>
    <row r="48" spans="1:17" x14ac:dyDescent="0.25">
      <c r="A48" s="4">
        <v>1</v>
      </c>
      <c r="B48" s="4">
        <v>2</v>
      </c>
      <c r="C48" s="4">
        <v>1</v>
      </c>
      <c r="D48" s="4">
        <f ca="1">RANDBETWEEN(1,20)</f>
        <v>9</v>
      </c>
      <c r="E48" s="4">
        <f t="shared" ref="E48:E49" ca="1" si="59">SUM(A48:D48)</f>
        <v>13</v>
      </c>
      <c r="F48" s="4" t="str">
        <f t="shared" ref="F48" ca="1" si="60">IF(E48&gt;$F47-1,"Yes","No")</f>
        <v>No</v>
      </c>
      <c r="G48" s="4" t="str">
        <f t="shared" ref="G48" ca="1" si="61">IF(E48&gt;G47-1,"Yes","No")</f>
        <v>No</v>
      </c>
      <c r="H48" s="4" t="str">
        <f t="shared" ref="H48" ca="1" si="62">IF(E48&gt;H47-1,"Yes","No")</f>
        <v>No</v>
      </c>
      <c r="J48" s="4">
        <v>1</v>
      </c>
      <c r="K48" s="4">
        <v>3</v>
      </c>
      <c r="L48" s="4">
        <v>0</v>
      </c>
      <c r="M48" s="4">
        <f ca="1">RANDBETWEEN(1,20)</f>
        <v>11</v>
      </c>
      <c r="N48" s="4">
        <f t="shared" ref="N48:N49" ca="1" si="63">SUM(J48:M48)</f>
        <v>15</v>
      </c>
      <c r="O48" s="4" t="str">
        <f t="shared" ref="O48:O49" ca="1" si="64">IF(N48&gt;13,"Yes","No")</f>
        <v>Yes</v>
      </c>
      <c r="P48" s="4" t="str">
        <f ca="1">IF(N48&gt;13,"Yes","No")</f>
        <v>Yes</v>
      </c>
      <c r="Q48" s="4" t="str">
        <f t="shared" ref="Q48:Q49" ca="1" si="65">IF(N48&gt;15,"Yes","No")</f>
        <v>No</v>
      </c>
    </row>
    <row r="49" spans="1:17" x14ac:dyDescent="0.25">
      <c r="A49" s="4">
        <v>1</v>
      </c>
      <c r="B49" s="4">
        <v>2</v>
      </c>
      <c r="C49" s="4">
        <v>1</v>
      </c>
      <c r="D49" s="4">
        <f ca="1">RANDBETWEEN(1,20)</f>
        <v>11</v>
      </c>
      <c r="E49" s="4">
        <f t="shared" ca="1" si="59"/>
        <v>15</v>
      </c>
      <c r="F49" s="4" t="str">
        <f ca="1">IF(E49&gt;$F47-1,"Yes","No")</f>
        <v>Yes</v>
      </c>
      <c r="G49" s="4" t="str">
        <f ca="1">IF(E49&gt;G47-1,"Yes","No")</f>
        <v>No</v>
      </c>
      <c r="H49" s="4" t="str">
        <f ca="1">IF(E49&gt;H47-1,"Yes","No")</f>
        <v>No</v>
      </c>
      <c r="J49" s="4">
        <v>1</v>
      </c>
      <c r="K49" s="4">
        <v>3</v>
      </c>
      <c r="L49" s="4">
        <v>0</v>
      </c>
      <c r="M49" s="4">
        <f ca="1">RANDBETWEEN(1,20)</f>
        <v>15</v>
      </c>
      <c r="N49" s="4">
        <f t="shared" ca="1" si="63"/>
        <v>19</v>
      </c>
      <c r="O49" s="4" t="str">
        <f t="shared" ca="1" si="64"/>
        <v>Yes</v>
      </c>
      <c r="P49" s="4" t="str">
        <f ca="1">IF(N49&gt;13,"Yes","No")</f>
        <v>Yes</v>
      </c>
      <c r="Q49" s="4" t="str">
        <f t="shared" ca="1" si="65"/>
        <v>Yes</v>
      </c>
    </row>
    <row r="50" spans="1:17" s="91" customFormat="1" x14ac:dyDescent="0.25"/>
    <row r="51" spans="1:17" x14ac:dyDescent="0.25">
      <c r="A51" s="6" t="s">
        <v>202</v>
      </c>
      <c r="B51" s="6"/>
      <c r="C51" s="1"/>
      <c r="D51" s="1"/>
      <c r="E51" s="1"/>
      <c r="F51" s="1" t="s">
        <v>204</v>
      </c>
      <c r="G51" s="1" t="s">
        <v>16</v>
      </c>
      <c r="H51" s="1" t="s">
        <v>188</v>
      </c>
      <c r="J51" s="6" t="s">
        <v>203</v>
      </c>
      <c r="K51" s="6"/>
      <c r="L51" s="1"/>
      <c r="M51" s="1"/>
      <c r="N51" s="1"/>
      <c r="O51" s="1" t="s">
        <v>204</v>
      </c>
      <c r="P51" s="1" t="s">
        <v>70</v>
      </c>
      <c r="Q51" s="1" t="s">
        <v>188</v>
      </c>
    </row>
    <row r="52" spans="1:17" x14ac:dyDescent="0.25">
      <c r="A52" s="2" t="s">
        <v>12</v>
      </c>
      <c r="B52" s="2" t="s">
        <v>21</v>
      </c>
      <c r="C52" s="2" t="s">
        <v>22</v>
      </c>
      <c r="D52" s="2" t="s">
        <v>13</v>
      </c>
      <c r="E52" s="2" t="s">
        <v>14</v>
      </c>
      <c r="F52" s="2">
        <v>14</v>
      </c>
      <c r="G52" s="2">
        <v>21</v>
      </c>
      <c r="H52" s="2">
        <v>16</v>
      </c>
      <c r="J52" s="2" t="s">
        <v>12</v>
      </c>
      <c r="K52" s="2" t="s">
        <v>26</v>
      </c>
      <c r="L52" s="2" t="s">
        <v>22</v>
      </c>
      <c r="M52" s="2" t="s">
        <v>13</v>
      </c>
      <c r="N52" s="2" t="s">
        <v>14</v>
      </c>
      <c r="O52" s="2">
        <v>14</v>
      </c>
      <c r="P52" s="2">
        <v>14</v>
      </c>
      <c r="Q52" s="2">
        <v>16</v>
      </c>
    </row>
    <row r="53" spans="1:17" x14ac:dyDescent="0.25">
      <c r="A53" s="4">
        <v>2</v>
      </c>
      <c r="B53" s="4">
        <v>2</v>
      </c>
      <c r="C53" s="4">
        <v>1</v>
      </c>
      <c r="D53" s="4">
        <f ca="1">RANDBETWEEN(1,20)</f>
        <v>10</v>
      </c>
      <c r="E53" s="4">
        <f t="shared" ref="E53:E54" ca="1" si="66">SUM(A53:D53)</f>
        <v>15</v>
      </c>
      <c r="F53" s="4" t="str">
        <f t="shared" ref="F53" ca="1" si="67">IF(E53&gt;$F52-1,"Yes","No")</f>
        <v>Yes</v>
      </c>
      <c r="G53" s="4" t="str">
        <f t="shared" ref="G53" ca="1" si="68">IF(E53&gt;G52-1,"Yes","No")</f>
        <v>No</v>
      </c>
      <c r="H53" s="4" t="str">
        <f t="shared" ref="H53" ca="1" si="69">IF(E53&gt;H52-1,"Yes","No")</f>
        <v>No</v>
      </c>
      <c r="J53" s="4">
        <v>2</v>
      </c>
      <c r="K53" s="4">
        <v>1</v>
      </c>
      <c r="L53" s="4">
        <v>0</v>
      </c>
      <c r="M53" s="4">
        <f ca="1">RANDBETWEEN(1,20)</f>
        <v>16</v>
      </c>
      <c r="N53" s="4">
        <f t="shared" ref="N53:N54" ca="1" si="70">SUM(J53:M53)</f>
        <v>19</v>
      </c>
      <c r="O53" s="4" t="str">
        <f t="shared" ref="O53:O54" ca="1" si="71">IF(N53&gt;13,"Yes","No")</f>
        <v>Yes</v>
      </c>
      <c r="P53" s="4" t="str">
        <f ca="1">IF(N53&gt;13,"Yes","No")</f>
        <v>Yes</v>
      </c>
      <c r="Q53" s="4" t="str">
        <f t="shared" ref="Q53:Q54" ca="1" si="72">IF(N53&gt;15,"Yes","No")</f>
        <v>Yes</v>
      </c>
    </row>
    <row r="54" spans="1:17" x14ac:dyDescent="0.25">
      <c r="A54" s="4">
        <v>2</v>
      </c>
      <c r="B54" s="4">
        <v>2</v>
      </c>
      <c r="C54" s="4">
        <v>1</v>
      </c>
      <c r="D54" s="4">
        <f ca="1">RANDBETWEEN(1,20)</f>
        <v>1</v>
      </c>
      <c r="E54" s="4">
        <f t="shared" ca="1" si="66"/>
        <v>6</v>
      </c>
      <c r="F54" s="4" t="str">
        <f ca="1">IF(E54&gt;$F52-1,"Yes","No")</f>
        <v>No</v>
      </c>
      <c r="G54" s="4" t="str">
        <f ca="1">IF(E54&gt;G52-1,"Yes","No")</f>
        <v>No</v>
      </c>
      <c r="H54" s="4" t="str">
        <f ca="1">IF(E54&gt;H52-1,"Yes","No")</f>
        <v>No</v>
      </c>
      <c r="J54" s="4">
        <v>2</v>
      </c>
      <c r="K54" s="4">
        <v>1</v>
      </c>
      <c r="L54" s="4">
        <v>0</v>
      </c>
      <c r="M54" s="4">
        <f ca="1">RANDBETWEEN(1,20)</f>
        <v>11</v>
      </c>
      <c r="N54" s="4">
        <f t="shared" ca="1" si="70"/>
        <v>14</v>
      </c>
      <c r="O54" s="4" t="str">
        <f t="shared" ca="1" si="71"/>
        <v>Yes</v>
      </c>
      <c r="P54" s="4" t="str">
        <f ca="1">IF(N54&gt;13,"Yes","No")</f>
        <v>Yes</v>
      </c>
      <c r="Q54" s="4" t="str">
        <f t="shared" ca="1" si="72"/>
        <v>No</v>
      </c>
    </row>
    <row r="55" spans="1:17" s="91" customFormat="1" x14ac:dyDescent="0.25"/>
    <row r="56" spans="1:17" x14ac:dyDescent="0.25">
      <c r="A56" s="6" t="s">
        <v>24</v>
      </c>
      <c r="B56" s="6"/>
      <c r="C56" s="1"/>
      <c r="D56" s="1"/>
      <c r="E56" s="1"/>
      <c r="F56" s="1" t="s">
        <v>18</v>
      </c>
      <c r="J56" s="6" t="s">
        <v>28</v>
      </c>
      <c r="K56" s="6"/>
      <c r="L56" s="1"/>
      <c r="M56" s="1"/>
      <c r="N56" s="1"/>
      <c r="O56" s="1" t="s">
        <v>18</v>
      </c>
    </row>
    <row r="57" spans="1:17" x14ac:dyDescent="0.25">
      <c r="A57" s="2" t="s">
        <v>12</v>
      </c>
      <c r="B57" s="2" t="s">
        <v>21</v>
      </c>
      <c r="C57" s="2" t="s">
        <v>22</v>
      </c>
      <c r="D57" s="2" t="s">
        <v>13</v>
      </c>
      <c r="E57" s="2" t="s">
        <v>14</v>
      </c>
      <c r="F57" s="2">
        <v>39</v>
      </c>
      <c r="J57" s="2" t="s">
        <v>12</v>
      </c>
      <c r="K57" s="2" t="s">
        <v>26</v>
      </c>
      <c r="L57" s="2" t="s">
        <v>22</v>
      </c>
      <c r="M57" s="2" t="s">
        <v>13</v>
      </c>
      <c r="N57" s="2" t="s">
        <v>14</v>
      </c>
      <c r="O57" s="2">
        <v>39</v>
      </c>
    </row>
    <row r="58" spans="1:17" x14ac:dyDescent="0.25">
      <c r="A58" s="4">
        <v>33</v>
      </c>
      <c r="B58" s="4">
        <v>13</v>
      </c>
      <c r="C58" s="4">
        <v>0</v>
      </c>
      <c r="D58" s="4">
        <f ca="1">RANDBETWEEN(1,20)</f>
        <v>1</v>
      </c>
      <c r="E58" s="4">
        <f t="shared" ref="E58:E59" ca="1" si="73">SUM(A58:D58)</f>
        <v>47</v>
      </c>
      <c r="F58" s="4" t="str">
        <f t="shared" ref="F58" ca="1" si="74">IF(E58&gt;$F57-1,"Yes","No")</f>
        <v>Yes</v>
      </c>
      <c r="G58" s="4" t="str">
        <f t="shared" ref="G58" ca="1" si="75">IF(E58&gt;G57-1,"Yes","No")</f>
        <v>Yes</v>
      </c>
      <c r="H58" s="4" t="str">
        <f t="shared" ref="H58" ca="1" si="76">IF(E58&gt;H57-1,"Yes","No")</f>
        <v>Yes</v>
      </c>
      <c r="J58" s="4">
        <v>33</v>
      </c>
      <c r="K58" s="4">
        <v>0</v>
      </c>
      <c r="L58" s="4">
        <v>0</v>
      </c>
      <c r="M58" s="4">
        <f ca="1">RANDBETWEEN(1,20)</f>
        <v>1</v>
      </c>
      <c r="N58" s="4">
        <f t="shared" ref="N58:N59" ca="1" si="77">SUM(J58:M58)</f>
        <v>34</v>
      </c>
      <c r="O58" s="4" t="str">
        <f ca="1">IF(N58&gt;38,"Yes","No")</f>
        <v>No</v>
      </c>
    </row>
    <row r="59" spans="1:17" x14ac:dyDescent="0.25">
      <c r="A59" s="4">
        <v>33</v>
      </c>
      <c r="B59" s="4">
        <v>13</v>
      </c>
      <c r="C59" s="4">
        <v>0</v>
      </c>
      <c r="D59" s="4">
        <f ca="1">RANDBETWEEN(1,20)</f>
        <v>9</v>
      </c>
      <c r="E59" s="4">
        <f t="shared" ca="1" si="73"/>
        <v>55</v>
      </c>
      <c r="F59" s="4" t="str">
        <f ca="1">IF(E59&gt;$F57-1,"Yes","No")</f>
        <v>Yes</v>
      </c>
      <c r="G59" s="4" t="str">
        <f ca="1">IF(E59&gt;G57-1,"Yes","No")</f>
        <v>Yes</v>
      </c>
      <c r="H59" s="4" t="str">
        <f ca="1">IF(E59&gt;H57-1,"Yes","No")</f>
        <v>Yes</v>
      </c>
      <c r="J59" s="4">
        <v>33</v>
      </c>
      <c r="K59" s="4">
        <v>0</v>
      </c>
      <c r="L59" s="4">
        <v>0</v>
      </c>
      <c r="M59" s="4">
        <f ca="1">RANDBETWEEN(1,20)</f>
        <v>1</v>
      </c>
      <c r="N59" s="4">
        <f t="shared" ca="1" si="77"/>
        <v>34</v>
      </c>
      <c r="O59" s="4" t="str">
        <f ca="1">IF(N59&gt;38,"Yes","No")</f>
        <v>No</v>
      </c>
    </row>
    <row r="60" spans="1:17" s="91" customFormat="1" x14ac:dyDescent="0.25"/>
    <row r="61" spans="1:17" x14ac:dyDescent="0.25">
      <c r="A61" s="6" t="s">
        <v>25</v>
      </c>
      <c r="B61" s="6"/>
      <c r="C61" s="1"/>
      <c r="D61" s="1"/>
      <c r="E61" s="1"/>
      <c r="F61" s="1" t="s">
        <v>18</v>
      </c>
      <c r="G61" s="1" t="s">
        <v>179</v>
      </c>
      <c r="J61" s="6" t="s">
        <v>29</v>
      </c>
      <c r="K61" s="6"/>
      <c r="L61" s="1"/>
      <c r="M61" s="1"/>
      <c r="N61" s="1"/>
      <c r="O61" s="1" t="s">
        <v>18</v>
      </c>
      <c r="P61" s="1" t="s">
        <v>179</v>
      </c>
    </row>
    <row r="62" spans="1:17" x14ac:dyDescent="0.25">
      <c r="A62" s="2" t="s">
        <v>12</v>
      </c>
      <c r="B62" s="2" t="s">
        <v>21</v>
      </c>
      <c r="C62" s="2" t="s">
        <v>22</v>
      </c>
      <c r="D62" s="2" t="s">
        <v>13</v>
      </c>
      <c r="E62" s="2" t="s">
        <v>14</v>
      </c>
      <c r="F62" s="2">
        <v>39</v>
      </c>
      <c r="G62" s="2">
        <v>17</v>
      </c>
      <c r="J62" s="2" t="s">
        <v>12</v>
      </c>
      <c r="K62" s="2" t="s">
        <v>26</v>
      </c>
      <c r="L62" s="2" t="s">
        <v>22</v>
      </c>
      <c r="M62" s="2" t="s">
        <v>13</v>
      </c>
      <c r="N62" s="2" t="s">
        <v>14</v>
      </c>
      <c r="O62" s="2">
        <v>39</v>
      </c>
      <c r="P62" s="2">
        <v>17</v>
      </c>
    </row>
    <row r="63" spans="1:17" x14ac:dyDescent="0.25">
      <c r="A63" s="4">
        <v>4</v>
      </c>
      <c r="B63" s="4">
        <v>4</v>
      </c>
      <c r="C63" s="4">
        <v>6</v>
      </c>
      <c r="D63" s="4">
        <f ca="1">RANDBETWEEN(1,20)</f>
        <v>3</v>
      </c>
      <c r="E63" s="4">
        <f t="shared" ref="E63:E64" ca="1" si="78">SUM(A63:D63)</f>
        <v>17</v>
      </c>
      <c r="F63" s="4" t="str">
        <f t="shared" ref="F63" ca="1" si="79">IF(E63&gt;$F62-1,"Yes","No")</f>
        <v>No</v>
      </c>
      <c r="G63" s="4" t="str">
        <f t="shared" ref="G63" ca="1" si="80">IF(E63&gt;G62-1,"Yes","No")</f>
        <v>Yes</v>
      </c>
      <c r="H63" s="4" t="str">
        <f t="shared" ref="H63" ca="1" si="81">IF(E63&gt;H62-1,"Yes","No")</f>
        <v>Yes</v>
      </c>
      <c r="J63" s="4">
        <v>4</v>
      </c>
      <c r="K63" s="4">
        <v>1</v>
      </c>
      <c r="L63" s="4">
        <v>0</v>
      </c>
      <c r="M63" s="4">
        <f ca="1">RANDBETWEEN(1,20)</f>
        <v>15</v>
      </c>
      <c r="N63" s="4">
        <f t="shared" ref="N63:N64" ca="1" si="82">SUM(J63:M63)</f>
        <v>20</v>
      </c>
      <c r="O63" s="4" t="str">
        <f ca="1">IF(N63&gt;38,"Yes","No")</f>
        <v>No</v>
      </c>
      <c r="P63" s="4" t="str">
        <f ca="1">IF(N63&gt;16,"Yes","No")</f>
        <v>Yes</v>
      </c>
    </row>
    <row r="64" spans="1:17" x14ac:dyDescent="0.25">
      <c r="A64" s="4">
        <v>4</v>
      </c>
      <c r="B64" s="4">
        <v>4</v>
      </c>
      <c r="C64" s="4">
        <v>1</v>
      </c>
      <c r="D64" s="4">
        <f ca="1">RANDBETWEEN(1,20)</f>
        <v>16</v>
      </c>
      <c r="E64" s="4">
        <f t="shared" ca="1" si="78"/>
        <v>25</v>
      </c>
      <c r="F64" s="4" t="str">
        <f ca="1">IF(E64&gt;$F62-1,"Yes","No")</f>
        <v>No</v>
      </c>
      <c r="G64" s="4" t="str">
        <f ca="1">IF(E64&gt;G62-1,"Yes","No")</f>
        <v>Yes</v>
      </c>
      <c r="H64" s="4" t="str">
        <f ca="1">IF(E64&gt;H62-1,"Yes","No")</f>
        <v>Yes</v>
      </c>
      <c r="J64" s="4">
        <v>4</v>
      </c>
      <c r="K64" s="4">
        <v>1</v>
      </c>
      <c r="L64" s="4">
        <v>0</v>
      </c>
      <c r="M64" s="4">
        <f ca="1">RANDBETWEEN(1,20)</f>
        <v>10</v>
      </c>
      <c r="N64" s="4">
        <f t="shared" ca="1" si="82"/>
        <v>15</v>
      </c>
      <c r="O64" s="4" t="str">
        <f ca="1">IF(N64&gt;38,"Yes","No")</f>
        <v>No</v>
      </c>
      <c r="P64" s="4" t="str">
        <f ca="1">IF(N64&gt;16,"Yes","No")</f>
        <v>No</v>
      </c>
    </row>
    <row r="65" spans="1:19" s="91" customFormat="1" x14ac:dyDescent="0.25"/>
    <row r="66" spans="1:19" x14ac:dyDescent="0.25">
      <c r="A66" s="6" t="s">
        <v>20</v>
      </c>
      <c r="B66" s="6"/>
      <c r="C66" s="1"/>
      <c r="D66" s="1"/>
      <c r="E66" s="1"/>
      <c r="F66" s="1" t="s">
        <v>18</v>
      </c>
      <c r="J66" s="6" t="s">
        <v>30</v>
      </c>
      <c r="K66" s="6"/>
      <c r="L66" s="1"/>
      <c r="M66" s="1"/>
      <c r="N66" s="1"/>
      <c r="O66" s="1" t="s">
        <v>18</v>
      </c>
    </row>
    <row r="67" spans="1:19" x14ac:dyDescent="0.25">
      <c r="A67" s="2" t="s">
        <v>12</v>
      </c>
      <c r="B67" s="2" t="s">
        <v>21</v>
      </c>
      <c r="C67" s="2" t="s">
        <v>22</v>
      </c>
      <c r="D67" s="2" t="s">
        <v>13</v>
      </c>
      <c r="E67" s="2" t="s">
        <v>14</v>
      </c>
      <c r="F67" s="2">
        <v>39</v>
      </c>
      <c r="J67" s="2" t="s">
        <v>12</v>
      </c>
      <c r="K67" s="2" t="s">
        <v>26</v>
      </c>
      <c r="L67" s="2" t="s">
        <v>22</v>
      </c>
      <c r="M67" s="2" t="s">
        <v>13</v>
      </c>
      <c r="N67" s="2" t="s">
        <v>14</v>
      </c>
      <c r="O67" s="2">
        <v>39</v>
      </c>
    </row>
    <row r="68" spans="1:19" x14ac:dyDescent="0.25">
      <c r="A68" s="4">
        <v>19</v>
      </c>
      <c r="B68" s="4">
        <v>10</v>
      </c>
      <c r="D68" s="4">
        <f ca="1">RANDBETWEEN(1,20)</f>
        <v>2</v>
      </c>
      <c r="E68" s="4">
        <f t="shared" ref="E68:E69" ca="1" si="83">SUM(A68:D68)</f>
        <v>31</v>
      </c>
      <c r="F68" s="4" t="str">
        <f t="shared" ref="F68" ca="1" si="84">IF(E68&gt;$F67-1,"Yes","No")</f>
        <v>No</v>
      </c>
      <c r="G68" s="4" t="str">
        <f t="shared" ref="G68" ca="1" si="85">IF(E68&gt;G67-1,"Yes","No")</f>
        <v>Yes</v>
      </c>
      <c r="H68" s="4" t="str">
        <f t="shared" ref="H68" ca="1" si="86">IF(E68&gt;H67-1,"Yes","No")</f>
        <v>Yes</v>
      </c>
      <c r="J68" s="4">
        <v>19</v>
      </c>
      <c r="K68" s="4">
        <v>3</v>
      </c>
      <c r="L68" s="4">
        <v>0</v>
      </c>
      <c r="M68" s="4">
        <f ca="1">RANDBETWEEN(1,20)</f>
        <v>11</v>
      </c>
      <c r="N68" s="4">
        <f t="shared" ref="N68:N69" ca="1" si="87">SUM(J68:M68)</f>
        <v>33</v>
      </c>
      <c r="O68" s="4" t="str">
        <f ca="1">IF(N68&gt;38,"Yes","No")</f>
        <v>No</v>
      </c>
    </row>
    <row r="69" spans="1:19" x14ac:dyDescent="0.25">
      <c r="A69" s="4">
        <v>19</v>
      </c>
      <c r="B69" s="4">
        <v>10</v>
      </c>
      <c r="D69" s="4">
        <f ca="1">RANDBETWEEN(1,20)</f>
        <v>3</v>
      </c>
      <c r="E69" s="4">
        <f t="shared" ca="1" si="83"/>
        <v>32</v>
      </c>
      <c r="F69" s="4" t="str">
        <f ca="1">IF(E69&gt;$F67-1,"Yes","No")</f>
        <v>No</v>
      </c>
      <c r="G69" s="4" t="str">
        <f ca="1">IF(E69&gt;G67-1,"Yes","No")</f>
        <v>Yes</v>
      </c>
      <c r="H69" s="4" t="str">
        <f ca="1">IF(E69&gt;H67-1,"Yes","No")</f>
        <v>Yes</v>
      </c>
      <c r="J69" s="4">
        <v>19</v>
      </c>
      <c r="K69" s="4">
        <v>3</v>
      </c>
      <c r="L69" s="4">
        <v>0</v>
      </c>
      <c r="M69" s="4">
        <f ca="1">RANDBETWEEN(1,20)</f>
        <v>9</v>
      </c>
      <c r="N69" s="4">
        <f t="shared" ca="1" si="87"/>
        <v>31</v>
      </c>
      <c r="O69" s="4" t="str">
        <f ca="1">IF(N69&gt;38,"Yes","No")</f>
        <v>No</v>
      </c>
    </row>
    <row r="70" spans="1:19" s="91" customFormat="1" x14ac:dyDescent="0.25"/>
    <row r="71" spans="1:19" s="102" customFormat="1" x14ac:dyDescent="0.25">
      <c r="A71" s="100" t="s">
        <v>205</v>
      </c>
      <c r="B71" s="100"/>
      <c r="C71" s="101"/>
      <c r="D71" s="101"/>
      <c r="E71" s="101"/>
      <c r="F71" s="101" t="s">
        <v>144</v>
      </c>
      <c r="I71" s="91"/>
      <c r="J71" s="100" t="s">
        <v>206</v>
      </c>
      <c r="K71" s="100"/>
      <c r="L71" s="101"/>
      <c r="M71" s="101"/>
      <c r="N71" s="101"/>
      <c r="O71" s="101" t="s">
        <v>144</v>
      </c>
      <c r="S71" s="91"/>
    </row>
    <row r="72" spans="1:19" s="102" customFormat="1" x14ac:dyDescent="0.25">
      <c r="A72" s="103" t="s">
        <v>12</v>
      </c>
      <c r="B72" s="103" t="s">
        <v>21</v>
      </c>
      <c r="C72" s="103" t="s">
        <v>22</v>
      </c>
      <c r="D72" s="103" t="s">
        <v>13</v>
      </c>
      <c r="E72" s="103" t="s">
        <v>14</v>
      </c>
      <c r="F72" s="103">
        <v>26</v>
      </c>
      <c r="I72" s="91"/>
      <c r="J72" s="103" t="s">
        <v>12</v>
      </c>
      <c r="K72" s="103" t="s">
        <v>26</v>
      </c>
      <c r="L72" s="103" t="s">
        <v>22</v>
      </c>
      <c r="M72" s="103" t="s">
        <v>13</v>
      </c>
      <c r="N72" s="103" t="s">
        <v>14</v>
      </c>
      <c r="O72" s="103">
        <v>26</v>
      </c>
      <c r="S72" s="91"/>
    </row>
    <row r="73" spans="1:19" s="102" customFormat="1" x14ac:dyDescent="0.25">
      <c r="A73" s="102">
        <v>8</v>
      </c>
      <c r="B73" s="102">
        <v>10</v>
      </c>
      <c r="D73" s="102">
        <f ca="1">RANDBETWEEN(1,20)</f>
        <v>20</v>
      </c>
      <c r="E73" s="102">
        <f t="shared" ref="E73:E74" ca="1" si="88">SUM(A73:D73)</f>
        <v>38</v>
      </c>
      <c r="F73" s="102" t="str">
        <f t="shared" ref="F73" ca="1" si="89">IF(E73&gt;$F72-1,"Yes","No")</f>
        <v>Yes</v>
      </c>
      <c r="G73" s="102" t="str">
        <f t="shared" ref="G73" ca="1" si="90">IF(E73&gt;G72-1,"Yes","No")</f>
        <v>Yes</v>
      </c>
      <c r="H73" s="102" t="str">
        <f t="shared" ref="H73" ca="1" si="91">IF(E73&gt;H72-1,"Yes","No")</f>
        <v>Yes</v>
      </c>
      <c r="I73" s="91"/>
      <c r="J73" s="102">
        <v>8</v>
      </c>
      <c r="K73" s="102">
        <v>3</v>
      </c>
      <c r="L73" s="102">
        <v>0</v>
      </c>
      <c r="M73" s="102">
        <f ca="1">RANDBETWEEN(1,20)</f>
        <v>9</v>
      </c>
      <c r="N73" s="102">
        <f t="shared" ref="N73:N74" ca="1" si="92">SUM(J73:M73)</f>
        <v>20</v>
      </c>
      <c r="O73" s="102" t="str">
        <f t="shared" ref="O73:O74" ca="1" si="93">IF(N73&gt;25,"Yes","No")</f>
        <v>No</v>
      </c>
      <c r="S73" s="91"/>
    </row>
    <row r="74" spans="1:19" s="102" customFormat="1" x14ac:dyDescent="0.25">
      <c r="A74" s="102">
        <v>8</v>
      </c>
      <c r="B74" s="102">
        <v>10</v>
      </c>
      <c r="D74" s="102">
        <f ca="1">RANDBETWEEN(1,20)</f>
        <v>7</v>
      </c>
      <c r="E74" s="102">
        <f t="shared" ca="1" si="88"/>
        <v>25</v>
      </c>
      <c r="F74" s="102" t="str">
        <f ca="1">IF(E74&gt;$F72-1,"Yes","No")</f>
        <v>No</v>
      </c>
      <c r="G74" s="102" t="str">
        <f ca="1">IF(E74&gt;G72-1,"Yes","No")</f>
        <v>Yes</v>
      </c>
      <c r="H74" s="102" t="str">
        <f ca="1">IF(E74&gt;H72-1,"Yes","No")</f>
        <v>Yes</v>
      </c>
      <c r="I74" s="91"/>
      <c r="J74" s="102">
        <v>8</v>
      </c>
      <c r="K74" s="102">
        <v>3</v>
      </c>
      <c r="L74" s="102">
        <v>0</v>
      </c>
      <c r="M74" s="102">
        <f ca="1">RANDBETWEEN(1,20)</f>
        <v>5</v>
      </c>
      <c r="N74" s="102">
        <f t="shared" ca="1" si="92"/>
        <v>16</v>
      </c>
      <c r="O74" s="102" t="str">
        <f t="shared" ca="1" si="93"/>
        <v>No</v>
      </c>
      <c r="S74" s="91"/>
    </row>
    <row r="75" spans="1:19" s="91" customFormat="1" x14ac:dyDescent="0.25"/>
    <row r="76" spans="1:19" x14ac:dyDescent="0.25">
      <c r="A76" s="6" t="s">
        <v>19</v>
      </c>
      <c r="B76" s="6"/>
      <c r="C76" s="1"/>
      <c r="D76" s="1"/>
      <c r="E76" s="1"/>
      <c r="F76" s="1" t="s">
        <v>18</v>
      </c>
      <c r="J76" s="6" t="s">
        <v>31</v>
      </c>
      <c r="K76" s="6"/>
      <c r="L76" s="1"/>
      <c r="M76" s="1"/>
      <c r="N76" s="1"/>
      <c r="O76" s="1" t="s">
        <v>18</v>
      </c>
    </row>
    <row r="77" spans="1:19" x14ac:dyDescent="0.25">
      <c r="A77" s="2" t="s">
        <v>12</v>
      </c>
      <c r="B77" s="2" t="s">
        <v>21</v>
      </c>
      <c r="C77" s="2" t="s">
        <v>22</v>
      </c>
      <c r="D77" s="2" t="s">
        <v>13</v>
      </c>
      <c r="E77" s="2" t="s">
        <v>14</v>
      </c>
      <c r="F77" s="2">
        <v>39</v>
      </c>
      <c r="J77" s="2" t="s">
        <v>12</v>
      </c>
      <c r="K77" s="2" t="s">
        <v>26</v>
      </c>
      <c r="L77" s="2" t="s">
        <v>22</v>
      </c>
      <c r="M77" s="2" t="s">
        <v>13</v>
      </c>
      <c r="N77" s="2" t="s">
        <v>14</v>
      </c>
      <c r="O77" s="2">
        <v>39</v>
      </c>
    </row>
    <row r="78" spans="1:19" x14ac:dyDescent="0.25">
      <c r="A78" s="4">
        <v>7</v>
      </c>
      <c r="B78" s="4">
        <v>6</v>
      </c>
      <c r="D78" s="4">
        <f t="shared" ref="D78:D79" ca="1" si="94">RANDBETWEEN(1,20)</f>
        <v>10</v>
      </c>
      <c r="E78" s="4">
        <f t="shared" ref="E78:E79" ca="1" si="95">SUM(A78:D78)</f>
        <v>23</v>
      </c>
      <c r="F78" s="4" t="str">
        <f t="shared" ref="F78" ca="1" si="96">IF(E78&gt;$F77-1,"Yes","No")</f>
        <v>No</v>
      </c>
      <c r="G78" s="4" t="str">
        <f t="shared" ref="G78" ca="1" si="97">IF(E78&gt;G77-1,"Yes","No")</f>
        <v>Yes</v>
      </c>
      <c r="H78" s="4" t="str">
        <f t="shared" ref="H78" ca="1" si="98">IF(E78&gt;H77-1,"Yes","No")</f>
        <v>Yes</v>
      </c>
      <c r="J78" s="4">
        <v>7</v>
      </c>
      <c r="K78" s="4">
        <v>1</v>
      </c>
      <c r="L78" s="4">
        <v>8</v>
      </c>
      <c r="M78" s="4">
        <f t="shared" ref="M78:M79" ca="1" si="99">RANDBETWEEN(1,20)</f>
        <v>11</v>
      </c>
      <c r="N78" s="4">
        <f t="shared" ref="N78:N79" ca="1" si="100">SUM(J78:M78)</f>
        <v>27</v>
      </c>
      <c r="O78" s="4" t="str">
        <f t="shared" ref="O78:O79" ca="1" si="101">IF(N78&gt;38,"Yes","No")</f>
        <v>No</v>
      </c>
    </row>
    <row r="79" spans="1:19" x14ac:dyDescent="0.25">
      <c r="A79" s="4">
        <v>7</v>
      </c>
      <c r="B79" s="4">
        <v>6</v>
      </c>
      <c r="D79" s="4">
        <f t="shared" ca="1" si="94"/>
        <v>12</v>
      </c>
      <c r="E79" s="4">
        <f t="shared" ca="1" si="95"/>
        <v>25</v>
      </c>
      <c r="F79" s="4" t="str">
        <f ca="1">IF(E79&gt;$F77-1,"Yes","No")</f>
        <v>No</v>
      </c>
      <c r="G79" s="4" t="str">
        <f ca="1">IF(E79&gt;G77-1,"Yes","No")</f>
        <v>Yes</v>
      </c>
      <c r="H79" s="4" t="str">
        <f ca="1">IF(E79&gt;H77-1,"Yes","No")</f>
        <v>Yes</v>
      </c>
      <c r="J79" s="4">
        <v>7</v>
      </c>
      <c r="K79" s="4">
        <v>1</v>
      </c>
      <c r="L79" s="4">
        <v>8</v>
      </c>
      <c r="M79" s="4">
        <f t="shared" ca="1" si="99"/>
        <v>14</v>
      </c>
      <c r="N79" s="4">
        <f t="shared" ca="1" si="100"/>
        <v>30</v>
      </c>
      <c r="O79" s="4" t="str">
        <f t="shared" ca="1" si="101"/>
        <v>No</v>
      </c>
    </row>
    <row r="80" spans="1:19" s="91" customFormat="1" x14ac:dyDescent="0.25"/>
    <row r="81" spans="1:18" x14ac:dyDescent="0.25">
      <c r="A81" s="6" t="s">
        <v>71</v>
      </c>
      <c r="B81" s="6"/>
      <c r="C81" s="1"/>
      <c r="D81" s="1"/>
      <c r="E81" s="1"/>
      <c r="F81" s="1" t="s">
        <v>73</v>
      </c>
      <c r="G81" s="1" t="s">
        <v>74</v>
      </c>
      <c r="J81" s="6" t="s">
        <v>72</v>
      </c>
      <c r="K81" s="6"/>
      <c r="L81" s="1"/>
      <c r="M81" s="1"/>
      <c r="N81" s="1"/>
      <c r="O81" s="1" t="s">
        <v>18</v>
      </c>
      <c r="P81" s="1" t="s">
        <v>74</v>
      </c>
    </row>
    <row r="82" spans="1:18" x14ac:dyDescent="0.25">
      <c r="A82" s="2" t="s">
        <v>12</v>
      </c>
      <c r="B82" s="2" t="s">
        <v>21</v>
      </c>
      <c r="C82" s="2" t="s">
        <v>22</v>
      </c>
      <c r="D82" s="2" t="s">
        <v>13</v>
      </c>
      <c r="E82" s="2" t="s">
        <v>14</v>
      </c>
      <c r="F82" s="2">
        <v>20</v>
      </c>
      <c r="G82" s="2">
        <v>15</v>
      </c>
      <c r="J82" s="2" t="s">
        <v>12</v>
      </c>
      <c r="K82" s="2" t="s">
        <v>26</v>
      </c>
      <c r="L82" s="2" t="s">
        <v>22</v>
      </c>
      <c r="M82" s="2" t="s">
        <v>13</v>
      </c>
      <c r="N82" s="2" t="s">
        <v>14</v>
      </c>
      <c r="O82" s="2">
        <v>39</v>
      </c>
      <c r="P82" s="2">
        <v>15</v>
      </c>
    </row>
    <row r="83" spans="1:18" x14ac:dyDescent="0.25">
      <c r="A83" s="4">
        <v>5</v>
      </c>
      <c r="B83" s="4">
        <v>3</v>
      </c>
      <c r="C83" s="4">
        <v>1</v>
      </c>
      <c r="D83" s="4">
        <f ca="1">RANDBETWEEN(1,20)</f>
        <v>20</v>
      </c>
      <c r="E83" s="4">
        <f t="shared" ref="E83:E84" ca="1" si="102">SUM(A83:D83)</f>
        <v>29</v>
      </c>
      <c r="F83" s="4" t="str">
        <f t="shared" ref="F83" ca="1" si="103">IF(E83&gt;$F82-1,"Yes","No")</f>
        <v>Yes</v>
      </c>
      <c r="G83" s="4" t="str">
        <f t="shared" ref="G83" ca="1" si="104">IF(E83&gt;G82-1,"Yes","No")</f>
        <v>Yes</v>
      </c>
      <c r="H83" s="4" t="str">
        <f t="shared" ref="H83" ca="1" si="105">IF(E83&gt;H82-1,"Yes","No")</f>
        <v>Yes</v>
      </c>
      <c r="J83" s="4">
        <v>5</v>
      </c>
      <c r="K83" s="4">
        <v>0</v>
      </c>
      <c r="L83" s="4">
        <v>1</v>
      </c>
      <c r="M83" s="4">
        <f t="shared" ref="M83:M84" ca="1" si="106">RANDBETWEEN(1,20)</f>
        <v>11</v>
      </c>
      <c r="N83" s="4">
        <f t="shared" ref="N83:N84" ca="1" si="107">SUM(J83:M83)</f>
        <v>17</v>
      </c>
      <c r="O83" s="4" t="str">
        <f ca="1">IF(N83&gt;38,"Yes","No")</f>
        <v>No</v>
      </c>
      <c r="P83" s="4" t="str">
        <f t="shared" ref="P83:P84" ca="1" si="108">IF(N83&gt;14,"Yes","No")</f>
        <v>Yes</v>
      </c>
    </row>
    <row r="84" spans="1:18" x14ac:dyDescent="0.25">
      <c r="A84" s="4">
        <v>5</v>
      </c>
      <c r="B84" s="4">
        <v>3</v>
      </c>
      <c r="C84" s="4">
        <v>1</v>
      </c>
      <c r="D84" s="4">
        <f t="shared" ref="D84" ca="1" si="109">RANDBETWEEN(1,20)</f>
        <v>5</v>
      </c>
      <c r="E84" s="4">
        <f t="shared" ca="1" si="102"/>
        <v>14</v>
      </c>
      <c r="F84" s="4" t="str">
        <f ca="1">IF(E84&gt;$F82-1,"Yes","No")</f>
        <v>No</v>
      </c>
      <c r="G84" s="4" t="str">
        <f ca="1">IF(E84&gt;G82-1,"Yes","No")</f>
        <v>No</v>
      </c>
      <c r="H84" s="4" t="str">
        <f ca="1">IF(E84&gt;H82-1,"Yes","No")</f>
        <v>Yes</v>
      </c>
      <c r="J84" s="4">
        <v>5</v>
      </c>
      <c r="K84" s="4">
        <v>0</v>
      </c>
      <c r="L84" s="4">
        <v>1</v>
      </c>
      <c r="M84" s="4">
        <f t="shared" ca="1" si="106"/>
        <v>13</v>
      </c>
      <c r="N84" s="4">
        <f t="shared" ca="1" si="107"/>
        <v>19</v>
      </c>
      <c r="O84" s="4" t="str">
        <f t="shared" ref="O84" ca="1" si="110">IF(N84&gt;38,"Yes","No")</f>
        <v>No</v>
      </c>
      <c r="P84" s="4" t="str">
        <f t="shared" ca="1" si="108"/>
        <v>Yes</v>
      </c>
    </row>
    <row r="85" spans="1:18" s="91" customFormat="1" x14ac:dyDescent="0.25"/>
    <row r="86" spans="1:18" x14ac:dyDescent="0.25">
      <c r="A86" s="6" t="s">
        <v>75</v>
      </c>
      <c r="B86" s="6"/>
      <c r="C86" s="1"/>
      <c r="D86" s="1"/>
      <c r="E86" s="1"/>
      <c r="F86" s="1" t="s">
        <v>73</v>
      </c>
      <c r="G86" s="1" t="s">
        <v>179</v>
      </c>
      <c r="J86" s="6" t="s">
        <v>76</v>
      </c>
      <c r="K86" s="6"/>
      <c r="L86" s="1"/>
      <c r="M86" s="1"/>
      <c r="N86" s="1"/>
      <c r="O86" s="1" t="s">
        <v>73</v>
      </c>
      <c r="P86" s="1" t="s">
        <v>179</v>
      </c>
      <c r="Q86" s="1" t="s">
        <v>77</v>
      </c>
      <c r="R86" s="1" t="s">
        <v>77</v>
      </c>
    </row>
    <row r="87" spans="1:18" x14ac:dyDescent="0.25">
      <c r="A87" s="2" t="s">
        <v>12</v>
      </c>
      <c r="B87" s="2" t="s">
        <v>21</v>
      </c>
      <c r="C87" s="2" t="s">
        <v>22</v>
      </c>
      <c r="D87" s="2" t="s">
        <v>13</v>
      </c>
      <c r="E87" s="2" t="s">
        <v>14</v>
      </c>
      <c r="F87" s="2">
        <v>20</v>
      </c>
      <c r="G87" s="2">
        <v>17</v>
      </c>
      <c r="J87" s="2" t="s">
        <v>12</v>
      </c>
      <c r="K87" s="2" t="s">
        <v>148</v>
      </c>
      <c r="L87" s="2" t="s">
        <v>22</v>
      </c>
      <c r="M87" s="2" t="s">
        <v>13</v>
      </c>
      <c r="N87" s="2" t="s">
        <v>14</v>
      </c>
      <c r="O87" s="2">
        <v>20</v>
      </c>
      <c r="P87" s="2">
        <v>17</v>
      </c>
      <c r="Q87" s="2">
        <v>19</v>
      </c>
      <c r="R87" s="2">
        <v>18</v>
      </c>
    </row>
    <row r="88" spans="1:18" x14ac:dyDescent="0.25">
      <c r="A88" s="4">
        <v>4</v>
      </c>
      <c r="B88" s="4">
        <v>3</v>
      </c>
      <c r="C88" s="4">
        <v>6</v>
      </c>
      <c r="D88" s="4">
        <f ca="1">RANDBETWEEN(1,20)</f>
        <v>14</v>
      </c>
      <c r="E88" s="4">
        <f t="shared" ref="E88:E89" ca="1" si="111">SUM(A88:D88)</f>
        <v>27</v>
      </c>
      <c r="F88" s="4" t="str">
        <f t="shared" ref="F88" ca="1" si="112">IF(E88&gt;$F87-1,"Yes","No")</f>
        <v>Yes</v>
      </c>
      <c r="G88" s="4" t="str">
        <f t="shared" ref="G88" ca="1" si="113">IF(E88&gt;G87-1,"Yes","No")</f>
        <v>Yes</v>
      </c>
      <c r="H88" s="4" t="str">
        <f t="shared" ref="H88" ca="1" si="114">IF(E88&gt;H87-1,"Yes","No")</f>
        <v>Yes</v>
      </c>
      <c r="J88" s="4">
        <v>4</v>
      </c>
      <c r="K88" s="4">
        <v>3</v>
      </c>
      <c r="L88" s="4">
        <v>3</v>
      </c>
      <c r="M88" s="4">
        <f ca="1">RANDBETWEEN(1,20)</f>
        <v>1</v>
      </c>
      <c r="N88" s="4">
        <f t="shared" ref="N88:N89" ca="1" si="115">SUM(J88:M88)</f>
        <v>11</v>
      </c>
      <c r="O88" s="4" t="str">
        <f ca="1">IF(N88&gt;19,"Yes","No")</f>
        <v>No</v>
      </c>
      <c r="P88" s="4" t="str">
        <f ca="1">IF(N88&gt;16,"Yes","No")</f>
        <v>No</v>
      </c>
      <c r="Q88" s="4" t="str">
        <f t="shared" ref="Q88:Q105" ca="1" si="116">IF(N88&gt;16,"Yes","No")</f>
        <v>No</v>
      </c>
      <c r="R88" s="4" t="str">
        <f t="shared" ref="R88:R105" ca="1" si="117">IF(N88&gt;16,"Yes","No")</f>
        <v>No</v>
      </c>
    </row>
    <row r="89" spans="1:18" x14ac:dyDescent="0.25">
      <c r="A89" s="4">
        <v>4</v>
      </c>
      <c r="B89" s="4">
        <v>3</v>
      </c>
      <c r="C89" s="4">
        <v>6</v>
      </c>
      <c r="D89" s="4">
        <f t="shared" ref="D89:D105" ca="1" si="118">RANDBETWEEN(1,20)</f>
        <v>20</v>
      </c>
      <c r="E89" s="4">
        <f t="shared" ca="1" si="111"/>
        <v>33</v>
      </c>
      <c r="F89" s="4" t="str">
        <f ca="1">IF(E89&gt;$F87-1,"Yes","No")</f>
        <v>Yes</v>
      </c>
      <c r="G89" s="4" t="str">
        <f ca="1">IF(E89&gt;G87-1,"Yes","No")</f>
        <v>Yes</v>
      </c>
      <c r="H89" s="4" t="str">
        <f ca="1">IF(E89&gt;H87-1,"Yes","No")</f>
        <v>Yes</v>
      </c>
      <c r="J89" s="4">
        <v>4</v>
      </c>
      <c r="K89" s="4">
        <v>3</v>
      </c>
      <c r="L89" s="4">
        <v>3</v>
      </c>
      <c r="M89" s="4">
        <f t="shared" ref="M89:M105" ca="1" si="119">RANDBETWEEN(1,20)</f>
        <v>6</v>
      </c>
      <c r="N89" s="4">
        <f t="shared" ca="1" si="115"/>
        <v>16</v>
      </c>
      <c r="O89" s="4" t="str">
        <f t="shared" ref="O89" ca="1" si="120">IF(N89&gt;19,"Yes","No")</f>
        <v>No</v>
      </c>
      <c r="P89" s="4" t="str">
        <f t="shared" ref="P89" ca="1" si="121">IF(N89&gt;16,"Yes","No")</f>
        <v>No</v>
      </c>
      <c r="Q89" s="4" t="str">
        <f t="shared" ca="1" si="116"/>
        <v>No</v>
      </c>
      <c r="R89" s="4" t="str">
        <f t="shared" ca="1" si="117"/>
        <v>No</v>
      </c>
    </row>
    <row r="90" spans="1:18" x14ac:dyDescent="0.25">
      <c r="A90" s="4">
        <v>4</v>
      </c>
      <c r="B90" s="4">
        <v>3</v>
      </c>
      <c r="C90" s="4">
        <v>6</v>
      </c>
      <c r="D90" s="4">
        <f t="shared" ca="1" si="118"/>
        <v>5</v>
      </c>
      <c r="E90" s="4">
        <f t="shared" ref="E90" ca="1" si="122">SUM(A90:D90)</f>
        <v>18</v>
      </c>
      <c r="F90" s="4" t="str">
        <f t="shared" ref="F90" ca="1" si="123">IF(E90&gt;19,"Yes","No")</f>
        <v>No</v>
      </c>
      <c r="G90" s="4" t="str">
        <f t="shared" ref="G90" ca="1" si="124">IF(E90&gt;16,"Yes","No")</f>
        <v>Yes</v>
      </c>
      <c r="J90" s="4">
        <v>4</v>
      </c>
      <c r="K90" s="4">
        <v>3</v>
      </c>
      <c r="L90" s="4">
        <v>3</v>
      </c>
      <c r="M90" s="4">
        <f t="shared" ca="1" si="119"/>
        <v>7</v>
      </c>
      <c r="N90" s="4">
        <f t="shared" ref="N90:N91" ca="1" si="125">SUM(J90:M90)</f>
        <v>17</v>
      </c>
      <c r="O90" s="4" t="str">
        <f t="shared" ref="O90:O91" ca="1" si="126">IF(N90&gt;19,"Yes","No")</f>
        <v>No</v>
      </c>
      <c r="P90" s="4" t="str">
        <f t="shared" ref="P90:P91" ca="1" si="127">IF(N90&gt;16,"Yes","No")</f>
        <v>Yes</v>
      </c>
      <c r="Q90" s="4" t="str">
        <f t="shared" ca="1" si="116"/>
        <v>Yes</v>
      </c>
      <c r="R90" s="4" t="str">
        <f t="shared" ca="1" si="117"/>
        <v>Yes</v>
      </c>
    </row>
    <row r="91" spans="1:18" x14ac:dyDescent="0.25">
      <c r="A91" s="4">
        <v>4</v>
      </c>
      <c r="B91" s="4">
        <v>3</v>
      </c>
      <c r="C91" s="4">
        <v>6</v>
      </c>
      <c r="D91" s="4">
        <f t="shared" ca="1" si="118"/>
        <v>6</v>
      </c>
      <c r="E91" s="4">
        <f t="shared" ref="E91" ca="1" si="128">SUM(A91:D91)</f>
        <v>19</v>
      </c>
      <c r="F91" s="4" t="str">
        <f t="shared" ref="F91" ca="1" si="129">IF(E91&gt;19,"Yes","No")</f>
        <v>No</v>
      </c>
      <c r="G91" s="4" t="str">
        <f t="shared" ref="G91" ca="1" si="130">IF(E91&gt;16,"Yes","No")</f>
        <v>Yes</v>
      </c>
      <c r="J91" s="4">
        <v>4</v>
      </c>
      <c r="K91" s="4">
        <v>3</v>
      </c>
      <c r="L91" s="4">
        <v>3</v>
      </c>
      <c r="M91" s="4">
        <f t="shared" ca="1" si="119"/>
        <v>8</v>
      </c>
      <c r="N91" s="4">
        <f t="shared" ca="1" si="125"/>
        <v>18</v>
      </c>
      <c r="O91" s="4" t="str">
        <f t="shared" ca="1" si="126"/>
        <v>No</v>
      </c>
      <c r="P91" s="4" t="str">
        <f t="shared" ca="1" si="127"/>
        <v>Yes</v>
      </c>
      <c r="Q91" s="4" t="str">
        <f t="shared" ca="1" si="116"/>
        <v>Yes</v>
      </c>
      <c r="R91" s="4" t="str">
        <f t="shared" ca="1" si="117"/>
        <v>Yes</v>
      </c>
    </row>
    <row r="92" spans="1:18" x14ac:dyDescent="0.25">
      <c r="A92" s="1">
        <v>0</v>
      </c>
      <c r="B92" s="4">
        <v>3</v>
      </c>
      <c r="C92" s="4">
        <v>2</v>
      </c>
      <c r="D92" s="4">
        <f t="shared" ca="1" si="118"/>
        <v>10</v>
      </c>
      <c r="E92" s="4">
        <f t="shared" ref="E92" ca="1" si="131">SUM(A92:D92)</f>
        <v>15</v>
      </c>
      <c r="F92" s="4" t="str">
        <f t="shared" ref="F92" ca="1" si="132">IF(E92&gt;19,"Yes","No")</f>
        <v>No</v>
      </c>
      <c r="G92" s="4" t="str">
        <f t="shared" ref="G92" ca="1" si="133">IF(E92&gt;16,"Yes","No")</f>
        <v>No</v>
      </c>
      <c r="J92" s="1">
        <v>0</v>
      </c>
      <c r="K92" s="4">
        <v>3</v>
      </c>
      <c r="L92" s="4">
        <v>3</v>
      </c>
      <c r="M92" s="4">
        <f t="shared" ca="1" si="119"/>
        <v>10</v>
      </c>
      <c r="N92" s="4">
        <f t="shared" ref="N92" ca="1" si="134">SUM(J92:M92)</f>
        <v>16</v>
      </c>
      <c r="O92" s="4" t="str">
        <f t="shared" ref="O92" ca="1" si="135">IF(N92&gt;19,"Yes","No")</f>
        <v>No</v>
      </c>
      <c r="P92" s="4" t="str">
        <f t="shared" ref="P92" ca="1" si="136">IF(N92&gt;16,"Yes","No")</f>
        <v>No</v>
      </c>
      <c r="Q92" s="4" t="str">
        <f t="shared" ca="1" si="116"/>
        <v>No</v>
      </c>
      <c r="R92" s="4" t="str">
        <f t="shared" ca="1" si="117"/>
        <v>No</v>
      </c>
    </row>
    <row r="93" spans="1:18" x14ac:dyDescent="0.25">
      <c r="A93" s="1">
        <v>0</v>
      </c>
      <c r="B93" s="4">
        <v>3</v>
      </c>
      <c r="C93" s="4">
        <v>2</v>
      </c>
      <c r="D93" s="4">
        <f t="shared" ca="1" si="118"/>
        <v>15</v>
      </c>
      <c r="E93" s="4">
        <f t="shared" ref="E93:E99" ca="1" si="137">SUM(A93:D93)</f>
        <v>20</v>
      </c>
      <c r="F93" s="4" t="str">
        <f t="shared" ref="F93:F99" ca="1" si="138">IF(E93&gt;19,"Yes","No")</f>
        <v>Yes</v>
      </c>
      <c r="G93" s="4" t="str">
        <f t="shared" ref="G93:G99" ca="1" si="139">IF(E93&gt;16,"Yes","No")</f>
        <v>Yes</v>
      </c>
      <c r="J93" s="1">
        <v>0</v>
      </c>
      <c r="K93" s="4">
        <v>3</v>
      </c>
      <c r="L93" s="4">
        <v>3</v>
      </c>
      <c r="M93" s="4">
        <f t="shared" ca="1" si="119"/>
        <v>15</v>
      </c>
      <c r="N93" s="4">
        <f t="shared" ref="N93:N100" ca="1" si="140">SUM(J93:M93)</f>
        <v>21</v>
      </c>
      <c r="O93" s="4" t="str">
        <f t="shared" ref="O93:O100" ca="1" si="141">IF(N93&gt;19,"Yes","No")</f>
        <v>Yes</v>
      </c>
      <c r="P93" s="4" t="str">
        <f t="shared" ref="P93:P100" ca="1" si="142">IF(N93&gt;16,"Yes","No")</f>
        <v>Yes</v>
      </c>
      <c r="Q93" s="4" t="str">
        <f t="shared" ca="1" si="116"/>
        <v>Yes</v>
      </c>
      <c r="R93" s="4" t="str">
        <f t="shared" ca="1" si="117"/>
        <v>Yes</v>
      </c>
    </row>
    <row r="94" spans="1:18" x14ac:dyDescent="0.25">
      <c r="A94" s="1">
        <v>0</v>
      </c>
      <c r="B94" s="4">
        <v>3</v>
      </c>
      <c r="C94" s="4">
        <v>2</v>
      </c>
      <c r="D94" s="4">
        <f t="shared" ca="1" si="118"/>
        <v>11</v>
      </c>
      <c r="E94" s="4">
        <f t="shared" ca="1" si="137"/>
        <v>16</v>
      </c>
      <c r="F94" s="4" t="str">
        <f t="shared" ca="1" si="138"/>
        <v>No</v>
      </c>
      <c r="G94" s="4" t="str">
        <f t="shared" ca="1" si="139"/>
        <v>No</v>
      </c>
      <c r="J94" s="1">
        <v>0</v>
      </c>
      <c r="K94" s="4">
        <v>3</v>
      </c>
      <c r="L94" s="4">
        <v>3</v>
      </c>
      <c r="M94" s="4">
        <f t="shared" ca="1" si="119"/>
        <v>1</v>
      </c>
      <c r="N94" s="4">
        <f t="shared" ca="1" si="140"/>
        <v>7</v>
      </c>
      <c r="O94" s="4" t="str">
        <f t="shared" ca="1" si="141"/>
        <v>No</v>
      </c>
      <c r="P94" s="4" t="str">
        <f t="shared" ca="1" si="142"/>
        <v>No</v>
      </c>
      <c r="Q94" s="4" t="str">
        <f t="shared" ca="1" si="116"/>
        <v>No</v>
      </c>
      <c r="R94" s="4" t="str">
        <f t="shared" ca="1" si="117"/>
        <v>No</v>
      </c>
    </row>
    <row r="95" spans="1:18" x14ac:dyDescent="0.25">
      <c r="A95" s="1">
        <v>0</v>
      </c>
      <c r="B95" s="4">
        <v>3</v>
      </c>
      <c r="C95" s="4">
        <v>2</v>
      </c>
      <c r="D95" s="4">
        <f t="shared" ca="1" si="118"/>
        <v>17</v>
      </c>
      <c r="E95" s="4">
        <f t="shared" ca="1" si="137"/>
        <v>22</v>
      </c>
      <c r="F95" s="4" t="str">
        <f t="shared" ca="1" si="138"/>
        <v>Yes</v>
      </c>
      <c r="G95" s="4" t="str">
        <f t="shared" ca="1" si="139"/>
        <v>Yes</v>
      </c>
      <c r="J95" s="1">
        <v>0</v>
      </c>
      <c r="K95" s="4">
        <v>3</v>
      </c>
      <c r="L95" s="4">
        <v>3</v>
      </c>
      <c r="M95" s="4">
        <f t="shared" ca="1" si="119"/>
        <v>8</v>
      </c>
      <c r="N95" s="4">
        <f t="shared" ca="1" si="140"/>
        <v>14</v>
      </c>
      <c r="O95" s="4" t="str">
        <f t="shared" ca="1" si="141"/>
        <v>No</v>
      </c>
      <c r="P95" s="4" t="str">
        <f t="shared" ca="1" si="142"/>
        <v>No</v>
      </c>
      <c r="Q95" s="4" t="str">
        <f t="shared" ca="1" si="116"/>
        <v>No</v>
      </c>
      <c r="R95" s="4" t="str">
        <f t="shared" ca="1" si="117"/>
        <v>No</v>
      </c>
    </row>
    <row r="96" spans="1:18" x14ac:dyDescent="0.25">
      <c r="A96" s="1">
        <v>0</v>
      </c>
      <c r="B96" s="4">
        <v>3</v>
      </c>
      <c r="C96" s="4">
        <v>2</v>
      </c>
      <c r="D96" s="4">
        <f t="shared" ca="1" si="118"/>
        <v>9</v>
      </c>
      <c r="E96" s="4">
        <f t="shared" ca="1" si="137"/>
        <v>14</v>
      </c>
      <c r="F96" s="4" t="str">
        <f t="shared" ca="1" si="138"/>
        <v>No</v>
      </c>
      <c r="G96" s="4" t="str">
        <f t="shared" ca="1" si="139"/>
        <v>No</v>
      </c>
      <c r="J96" s="1">
        <v>0</v>
      </c>
      <c r="K96" s="4">
        <v>3</v>
      </c>
      <c r="L96" s="4">
        <v>3</v>
      </c>
      <c r="M96" s="4">
        <f t="shared" ca="1" si="119"/>
        <v>1</v>
      </c>
      <c r="N96" s="4">
        <f t="shared" ca="1" si="140"/>
        <v>7</v>
      </c>
      <c r="O96" s="4" t="str">
        <f t="shared" ca="1" si="141"/>
        <v>No</v>
      </c>
      <c r="P96" s="4" t="str">
        <f t="shared" ca="1" si="142"/>
        <v>No</v>
      </c>
      <c r="Q96" s="4" t="str">
        <f t="shared" ca="1" si="116"/>
        <v>No</v>
      </c>
      <c r="R96" s="4" t="str">
        <f t="shared" ca="1" si="117"/>
        <v>No</v>
      </c>
    </row>
    <row r="97" spans="1:18" x14ac:dyDescent="0.25">
      <c r="A97" s="1">
        <v>0</v>
      </c>
      <c r="B97" s="4">
        <v>3</v>
      </c>
      <c r="C97" s="4">
        <v>2</v>
      </c>
      <c r="D97" s="4">
        <f t="shared" ca="1" si="118"/>
        <v>15</v>
      </c>
      <c r="E97" s="4">
        <f t="shared" ca="1" si="137"/>
        <v>20</v>
      </c>
      <c r="F97" s="4" t="str">
        <f t="shared" ca="1" si="138"/>
        <v>Yes</v>
      </c>
      <c r="G97" s="4" t="str">
        <f t="shared" ca="1" si="139"/>
        <v>Yes</v>
      </c>
      <c r="J97" s="1">
        <v>0</v>
      </c>
      <c r="K97" s="4">
        <v>3</v>
      </c>
      <c r="L97" s="4">
        <v>3</v>
      </c>
      <c r="M97" s="4">
        <f t="shared" ca="1" si="119"/>
        <v>13</v>
      </c>
      <c r="N97" s="4">
        <f t="shared" ca="1" si="140"/>
        <v>19</v>
      </c>
      <c r="O97" s="4" t="str">
        <f t="shared" ca="1" si="141"/>
        <v>No</v>
      </c>
      <c r="P97" s="4" t="str">
        <f t="shared" ca="1" si="142"/>
        <v>Yes</v>
      </c>
      <c r="Q97" s="4" t="str">
        <f t="shared" ca="1" si="116"/>
        <v>Yes</v>
      </c>
      <c r="R97" s="4" t="str">
        <f t="shared" ca="1" si="117"/>
        <v>Yes</v>
      </c>
    </row>
    <row r="98" spans="1:18" x14ac:dyDescent="0.25">
      <c r="A98" s="1">
        <v>0</v>
      </c>
      <c r="B98" s="4">
        <v>3</v>
      </c>
      <c r="C98" s="4">
        <v>2</v>
      </c>
      <c r="D98" s="4">
        <f t="shared" ca="1" si="118"/>
        <v>13</v>
      </c>
      <c r="E98" s="4">
        <f t="shared" ca="1" si="137"/>
        <v>18</v>
      </c>
      <c r="F98" s="4" t="str">
        <f t="shared" ca="1" si="138"/>
        <v>No</v>
      </c>
      <c r="G98" s="4" t="str">
        <f t="shared" ca="1" si="139"/>
        <v>Yes</v>
      </c>
      <c r="J98" s="1">
        <v>0</v>
      </c>
      <c r="K98" s="4">
        <v>3</v>
      </c>
      <c r="L98" s="4">
        <v>3</v>
      </c>
      <c r="M98" s="4">
        <f t="shared" ca="1" si="119"/>
        <v>17</v>
      </c>
      <c r="N98" s="4">
        <f t="shared" ca="1" si="140"/>
        <v>23</v>
      </c>
      <c r="O98" s="4" t="str">
        <f t="shared" ca="1" si="141"/>
        <v>Yes</v>
      </c>
      <c r="P98" s="4" t="str">
        <f t="shared" ca="1" si="142"/>
        <v>Yes</v>
      </c>
      <c r="Q98" s="4" t="str">
        <f t="shared" ca="1" si="116"/>
        <v>Yes</v>
      </c>
      <c r="R98" s="4" t="str">
        <f t="shared" ca="1" si="117"/>
        <v>Yes</v>
      </c>
    </row>
    <row r="99" spans="1:18" x14ac:dyDescent="0.25">
      <c r="A99" s="1">
        <v>0</v>
      </c>
      <c r="B99" s="4">
        <v>3</v>
      </c>
      <c r="C99" s="4">
        <v>2</v>
      </c>
      <c r="D99" s="4">
        <f t="shared" ca="1" si="118"/>
        <v>3</v>
      </c>
      <c r="E99" s="4">
        <f t="shared" ca="1" si="137"/>
        <v>8</v>
      </c>
      <c r="F99" s="4" t="str">
        <f t="shared" ca="1" si="138"/>
        <v>No</v>
      </c>
      <c r="G99" s="4" t="str">
        <f t="shared" ca="1" si="139"/>
        <v>No</v>
      </c>
      <c r="J99" s="1">
        <v>0</v>
      </c>
      <c r="K99" s="4">
        <v>3</v>
      </c>
      <c r="L99" s="4">
        <v>3</v>
      </c>
      <c r="M99" s="4">
        <f t="shared" ca="1" si="119"/>
        <v>18</v>
      </c>
      <c r="N99" s="4">
        <f t="shared" ca="1" si="140"/>
        <v>24</v>
      </c>
      <c r="O99" s="4" t="str">
        <f t="shared" ca="1" si="141"/>
        <v>Yes</v>
      </c>
      <c r="P99" s="4" t="str">
        <f t="shared" ca="1" si="142"/>
        <v>Yes</v>
      </c>
      <c r="Q99" s="4" t="str">
        <f t="shared" ca="1" si="116"/>
        <v>Yes</v>
      </c>
      <c r="R99" s="4" t="str">
        <f t="shared" ca="1" si="117"/>
        <v>Yes</v>
      </c>
    </row>
    <row r="100" spans="1:18" x14ac:dyDescent="0.25">
      <c r="A100" s="4">
        <v>1</v>
      </c>
      <c r="B100" s="4">
        <v>3</v>
      </c>
      <c r="C100" s="4">
        <v>4</v>
      </c>
      <c r="D100" s="4">
        <f t="shared" ca="1" si="118"/>
        <v>7</v>
      </c>
      <c r="E100" s="4">
        <f t="shared" ref="E100" ca="1" si="143">SUM(A100:D100)</f>
        <v>15</v>
      </c>
      <c r="F100" s="4" t="str">
        <f t="shared" ref="F100" ca="1" si="144">IF(E100&gt;19,"Yes","No")</f>
        <v>No</v>
      </c>
      <c r="G100" s="4" t="str">
        <f t="shared" ref="G100" ca="1" si="145">IF(E100&gt;16,"Yes","No")</f>
        <v>No</v>
      </c>
      <c r="J100" s="4">
        <v>1</v>
      </c>
      <c r="K100" s="4">
        <v>3</v>
      </c>
      <c r="L100" s="4">
        <v>3</v>
      </c>
      <c r="M100" s="4">
        <f t="shared" ca="1" si="119"/>
        <v>6</v>
      </c>
      <c r="N100" s="4">
        <f t="shared" ca="1" si="140"/>
        <v>13</v>
      </c>
      <c r="O100" s="4" t="str">
        <f t="shared" ca="1" si="141"/>
        <v>No</v>
      </c>
      <c r="P100" s="4" t="str">
        <f t="shared" ca="1" si="142"/>
        <v>No</v>
      </c>
      <c r="Q100" s="4" t="str">
        <f t="shared" ca="1" si="116"/>
        <v>No</v>
      </c>
      <c r="R100" s="4" t="str">
        <f t="shared" ca="1" si="117"/>
        <v>No</v>
      </c>
    </row>
    <row r="101" spans="1:18" x14ac:dyDescent="0.25">
      <c r="A101" s="1">
        <v>1</v>
      </c>
      <c r="B101" s="4">
        <v>3</v>
      </c>
      <c r="C101" s="4">
        <v>2</v>
      </c>
      <c r="D101" s="4">
        <f t="shared" ca="1" si="118"/>
        <v>15</v>
      </c>
      <c r="E101" s="4">
        <f t="shared" ref="E101" ca="1" si="146">SUM(A101:D101)</f>
        <v>21</v>
      </c>
      <c r="F101" s="4" t="str">
        <f t="shared" ref="F101" ca="1" si="147">IF(E101&gt;19,"Yes","No")</f>
        <v>Yes</v>
      </c>
      <c r="G101" s="4" t="str">
        <f t="shared" ref="G101" ca="1" si="148">IF(E101&gt;16,"Yes","No")</f>
        <v>Yes</v>
      </c>
      <c r="J101" s="1">
        <v>1</v>
      </c>
      <c r="K101" s="4">
        <v>3</v>
      </c>
      <c r="L101" s="4">
        <v>3</v>
      </c>
      <c r="M101" s="4">
        <f t="shared" ca="1" si="119"/>
        <v>5</v>
      </c>
      <c r="N101" s="4">
        <f t="shared" ref="N101" ca="1" si="149">SUM(J101:M101)</f>
        <v>12</v>
      </c>
      <c r="O101" s="4" t="str">
        <f t="shared" ref="O101" ca="1" si="150">IF(N101&gt;19,"Yes","No")</f>
        <v>No</v>
      </c>
      <c r="P101" s="4" t="str">
        <f t="shared" ref="P101" ca="1" si="151">IF(N101&gt;16,"Yes","No")</f>
        <v>No</v>
      </c>
      <c r="Q101" s="4" t="str">
        <f t="shared" ca="1" si="116"/>
        <v>No</v>
      </c>
      <c r="R101" s="4" t="str">
        <f t="shared" ca="1" si="117"/>
        <v>No</v>
      </c>
    </row>
    <row r="102" spans="1:18" x14ac:dyDescent="0.25">
      <c r="A102" s="1">
        <v>1</v>
      </c>
      <c r="B102" s="4">
        <v>3</v>
      </c>
      <c r="C102" s="4">
        <v>2</v>
      </c>
      <c r="D102" s="4">
        <f t="shared" ca="1" si="118"/>
        <v>2</v>
      </c>
      <c r="E102" s="4">
        <f t="shared" ref="E102:E105" ca="1" si="152">SUM(A102:D102)</f>
        <v>8</v>
      </c>
      <c r="F102" s="4" t="str">
        <f t="shared" ref="F102:F105" ca="1" si="153">IF(E102&gt;19,"Yes","No")</f>
        <v>No</v>
      </c>
      <c r="G102" s="4" t="str">
        <f t="shared" ref="G102:G105" ca="1" si="154">IF(E102&gt;16,"Yes","No")</f>
        <v>No</v>
      </c>
      <c r="J102" s="1">
        <v>1</v>
      </c>
      <c r="K102" s="4">
        <v>3</v>
      </c>
      <c r="L102" s="4">
        <v>3</v>
      </c>
      <c r="M102" s="4">
        <f t="shared" ca="1" si="119"/>
        <v>11</v>
      </c>
      <c r="N102" s="4">
        <f t="shared" ref="N102:N105" ca="1" si="155">SUM(J102:M102)</f>
        <v>18</v>
      </c>
      <c r="O102" s="4" t="str">
        <f t="shared" ref="O102:O105" ca="1" si="156">IF(N102&gt;19,"Yes","No")</f>
        <v>No</v>
      </c>
      <c r="P102" s="4" t="str">
        <f t="shared" ref="P102:P105" ca="1" si="157">IF(N102&gt;16,"Yes","No")</f>
        <v>Yes</v>
      </c>
      <c r="Q102" s="4" t="str">
        <f t="shared" ca="1" si="116"/>
        <v>Yes</v>
      </c>
      <c r="R102" s="4" t="str">
        <f t="shared" ca="1" si="117"/>
        <v>Yes</v>
      </c>
    </row>
    <row r="103" spans="1:18" x14ac:dyDescent="0.25">
      <c r="A103" s="1">
        <v>1</v>
      </c>
      <c r="B103" s="4">
        <v>3</v>
      </c>
      <c r="C103" s="4">
        <v>2</v>
      </c>
      <c r="D103" s="4">
        <f t="shared" ca="1" si="118"/>
        <v>9</v>
      </c>
      <c r="E103" s="4">
        <f t="shared" ca="1" si="152"/>
        <v>15</v>
      </c>
      <c r="F103" s="4" t="str">
        <f t="shared" ca="1" si="153"/>
        <v>No</v>
      </c>
      <c r="G103" s="4" t="str">
        <f t="shared" ca="1" si="154"/>
        <v>No</v>
      </c>
      <c r="J103" s="1">
        <v>1</v>
      </c>
      <c r="K103" s="4">
        <v>3</v>
      </c>
      <c r="L103" s="4">
        <v>3</v>
      </c>
      <c r="M103" s="4">
        <f t="shared" ca="1" si="119"/>
        <v>4</v>
      </c>
      <c r="N103" s="4">
        <f t="shared" ca="1" si="155"/>
        <v>11</v>
      </c>
      <c r="O103" s="4" t="str">
        <f t="shared" ca="1" si="156"/>
        <v>No</v>
      </c>
      <c r="P103" s="4" t="str">
        <f t="shared" ca="1" si="157"/>
        <v>No</v>
      </c>
      <c r="Q103" s="4" t="str">
        <f t="shared" ca="1" si="116"/>
        <v>No</v>
      </c>
      <c r="R103" s="4" t="str">
        <f t="shared" ca="1" si="117"/>
        <v>No</v>
      </c>
    </row>
    <row r="104" spans="1:18" x14ac:dyDescent="0.25">
      <c r="A104" s="1">
        <v>1</v>
      </c>
      <c r="B104" s="4">
        <v>3</v>
      </c>
      <c r="C104" s="4">
        <v>2</v>
      </c>
      <c r="D104" s="4">
        <f t="shared" ca="1" si="118"/>
        <v>4</v>
      </c>
      <c r="E104" s="4">
        <f t="shared" ca="1" si="152"/>
        <v>10</v>
      </c>
      <c r="F104" s="4" t="str">
        <f t="shared" ca="1" si="153"/>
        <v>No</v>
      </c>
      <c r="G104" s="4" t="str">
        <f t="shared" ca="1" si="154"/>
        <v>No</v>
      </c>
      <c r="J104" s="1">
        <v>1</v>
      </c>
      <c r="K104" s="4">
        <v>3</v>
      </c>
      <c r="L104" s="4">
        <v>3</v>
      </c>
      <c r="M104" s="4">
        <f t="shared" ca="1" si="119"/>
        <v>1</v>
      </c>
      <c r="N104" s="4">
        <f t="shared" ca="1" si="155"/>
        <v>8</v>
      </c>
      <c r="O104" s="4" t="str">
        <f t="shared" ca="1" si="156"/>
        <v>No</v>
      </c>
      <c r="P104" s="4" t="str">
        <f t="shared" ca="1" si="157"/>
        <v>No</v>
      </c>
      <c r="Q104" s="4" t="str">
        <f t="shared" ca="1" si="116"/>
        <v>No</v>
      </c>
      <c r="R104" s="4" t="str">
        <f t="shared" ca="1" si="117"/>
        <v>No</v>
      </c>
    </row>
    <row r="105" spans="1:18" x14ac:dyDescent="0.25">
      <c r="A105" s="1">
        <v>1</v>
      </c>
      <c r="B105" s="4">
        <v>3</v>
      </c>
      <c r="C105" s="4">
        <v>2</v>
      </c>
      <c r="D105" s="4">
        <f t="shared" ca="1" si="118"/>
        <v>9</v>
      </c>
      <c r="E105" s="4">
        <f t="shared" ca="1" si="152"/>
        <v>15</v>
      </c>
      <c r="F105" s="4" t="str">
        <f t="shared" ca="1" si="153"/>
        <v>No</v>
      </c>
      <c r="G105" s="4" t="str">
        <f t="shared" ca="1" si="154"/>
        <v>No</v>
      </c>
      <c r="J105" s="1">
        <v>1</v>
      </c>
      <c r="K105" s="4">
        <v>3</v>
      </c>
      <c r="L105" s="4">
        <v>3</v>
      </c>
      <c r="M105" s="4">
        <f t="shared" ca="1" si="119"/>
        <v>3</v>
      </c>
      <c r="N105" s="4">
        <f t="shared" ca="1" si="155"/>
        <v>10</v>
      </c>
      <c r="O105" s="4" t="str">
        <f t="shared" ca="1" si="156"/>
        <v>No</v>
      </c>
      <c r="P105" s="4" t="str">
        <f t="shared" ca="1" si="157"/>
        <v>No</v>
      </c>
      <c r="Q105" s="4" t="str">
        <f t="shared" ca="1" si="116"/>
        <v>No</v>
      </c>
      <c r="R105" s="4" t="str">
        <f t="shared" ca="1" si="117"/>
        <v>No</v>
      </c>
    </row>
    <row r="106" spans="1:18" s="91" customFormat="1" x14ac:dyDescent="0.25"/>
    <row r="107" spans="1:18" x14ac:dyDescent="0.25">
      <c r="A107" s="6" t="s">
        <v>145</v>
      </c>
      <c r="B107" s="6"/>
      <c r="C107" s="1"/>
      <c r="D107" s="1"/>
      <c r="E107" s="1"/>
      <c r="F107" s="1"/>
      <c r="G107" s="1"/>
      <c r="J107" s="6" t="s">
        <v>146</v>
      </c>
      <c r="K107" s="6"/>
      <c r="L107" s="1"/>
      <c r="M107" s="1"/>
      <c r="N107" s="1"/>
      <c r="O107" s="1"/>
      <c r="P107" s="1"/>
      <c r="Q107" s="1"/>
      <c r="R107" s="1"/>
    </row>
    <row r="108" spans="1:18" x14ac:dyDescent="0.25">
      <c r="A108" s="2" t="s">
        <v>12</v>
      </c>
      <c r="B108" s="2" t="s">
        <v>21</v>
      </c>
      <c r="C108" s="2" t="s">
        <v>22</v>
      </c>
      <c r="D108" s="2" t="s">
        <v>13</v>
      </c>
      <c r="E108" s="2" t="s">
        <v>14</v>
      </c>
      <c r="F108" s="2">
        <v>20</v>
      </c>
      <c r="G108" s="2">
        <v>17</v>
      </c>
      <c r="J108" s="2" t="s">
        <v>12</v>
      </c>
      <c r="K108" s="2" t="s">
        <v>148</v>
      </c>
      <c r="L108" s="2" t="s">
        <v>22</v>
      </c>
      <c r="M108" s="2" t="s">
        <v>13</v>
      </c>
      <c r="N108" s="2" t="s">
        <v>14</v>
      </c>
      <c r="O108" s="2">
        <v>14</v>
      </c>
      <c r="P108" s="2">
        <v>13</v>
      </c>
      <c r="Q108" s="2">
        <v>12</v>
      </c>
      <c r="R108" s="2">
        <v>11</v>
      </c>
    </row>
    <row r="109" spans="1:18" x14ac:dyDescent="0.25">
      <c r="A109" s="4">
        <v>0</v>
      </c>
      <c r="B109" s="4">
        <v>3</v>
      </c>
      <c r="C109" s="4">
        <v>0</v>
      </c>
      <c r="D109" s="4">
        <f ca="1">RANDBETWEEN(1,20)</f>
        <v>5</v>
      </c>
      <c r="E109" s="4">
        <f t="shared" ref="E109" ca="1" si="158">SUM(A109:D109)</f>
        <v>8</v>
      </c>
      <c r="F109" s="4" t="str">
        <f t="shared" ref="F109" ca="1" si="159">IF(E109&gt;19,"Yes","No")</f>
        <v>No</v>
      </c>
      <c r="G109" s="4" t="str">
        <f t="shared" ref="G109" ca="1" si="160">IF(E109&gt;16,"Yes","No")</f>
        <v>No</v>
      </c>
      <c r="J109" s="4">
        <v>3</v>
      </c>
      <c r="K109" s="4">
        <v>2</v>
      </c>
      <c r="L109" s="4">
        <v>0</v>
      </c>
      <c r="M109" s="4">
        <f ca="1">RANDBETWEEN(1,20)</f>
        <v>9</v>
      </c>
      <c r="N109" s="4">
        <f t="shared" ref="N109" ca="1" si="161">SUM(J109:M109)</f>
        <v>14</v>
      </c>
      <c r="O109" s="4" t="str">
        <f ca="1">IF(N109&gt;13,"Yes","No")</f>
        <v>Yes</v>
      </c>
      <c r="P109" s="4" t="str">
        <f ca="1">IF(N109&gt;12,"Yes","No")</f>
        <v>Yes</v>
      </c>
      <c r="Q109" s="4" t="str">
        <f ca="1">IF(N109&gt;11,"Yes","No")</f>
        <v>Yes</v>
      </c>
      <c r="R109" s="4" t="str">
        <f ca="1">IF(N109&gt;10,"Yes","No")</f>
        <v>Yes</v>
      </c>
    </row>
    <row r="110" spans="1:18" s="91" customFormat="1" x14ac:dyDescent="0.25"/>
    <row r="111" spans="1:18" x14ac:dyDescent="0.25">
      <c r="A111" s="6" t="s">
        <v>189</v>
      </c>
      <c r="B111" s="6"/>
      <c r="C111" s="1"/>
      <c r="D111" s="1"/>
      <c r="E111" s="1"/>
      <c r="F111" s="1"/>
      <c r="G111" s="1" t="s">
        <v>179</v>
      </c>
      <c r="J111" s="6" t="s">
        <v>220</v>
      </c>
      <c r="K111" s="6"/>
      <c r="L111" s="1"/>
      <c r="M111" s="1"/>
      <c r="N111" s="1"/>
      <c r="O111" s="1" t="s">
        <v>18</v>
      </c>
      <c r="P111" s="1"/>
    </row>
    <row r="112" spans="1:18" x14ac:dyDescent="0.25">
      <c r="A112" s="2" t="s">
        <v>12</v>
      </c>
      <c r="B112" s="2" t="s">
        <v>21</v>
      </c>
      <c r="C112" s="2" t="s">
        <v>22</v>
      </c>
      <c r="D112" s="2" t="s">
        <v>13</v>
      </c>
      <c r="E112" s="2" t="s">
        <v>14</v>
      </c>
      <c r="F112" s="2">
        <v>20</v>
      </c>
      <c r="G112" s="2">
        <v>17</v>
      </c>
      <c r="J112" s="2" t="s">
        <v>12</v>
      </c>
      <c r="K112" s="2" t="s">
        <v>148</v>
      </c>
      <c r="L112" s="2" t="s">
        <v>22</v>
      </c>
      <c r="M112" s="2" t="s">
        <v>13</v>
      </c>
      <c r="N112" s="2" t="s">
        <v>14</v>
      </c>
      <c r="O112" s="2">
        <v>39</v>
      </c>
      <c r="P112" s="2">
        <v>13</v>
      </c>
      <c r="Q112" s="2">
        <v>12</v>
      </c>
      <c r="R112" s="2">
        <v>11</v>
      </c>
    </row>
    <row r="113" spans="1:18" x14ac:dyDescent="0.25">
      <c r="A113" s="4">
        <v>0</v>
      </c>
      <c r="B113" s="4">
        <v>0</v>
      </c>
      <c r="C113" s="4">
        <v>-3</v>
      </c>
      <c r="D113" s="4">
        <f ca="1">RANDBETWEEN(1,20)</f>
        <v>20</v>
      </c>
      <c r="E113" s="4">
        <f t="shared" ref="E113" ca="1" si="162">SUM(A113:D113)</f>
        <v>17</v>
      </c>
      <c r="F113" s="4" t="str">
        <f t="shared" ref="F113" ca="1" si="163">IF(E113&gt;19,"Yes","No")</f>
        <v>No</v>
      </c>
      <c r="G113" s="4" t="str">
        <f t="shared" ref="G113" ca="1" si="164">IF(E113&gt;16,"Yes","No")</f>
        <v>Yes</v>
      </c>
      <c r="J113" s="4">
        <v>12</v>
      </c>
      <c r="K113" s="4">
        <v>0</v>
      </c>
      <c r="L113" s="4">
        <v>0</v>
      </c>
      <c r="M113" s="4">
        <f ca="1">RANDBETWEEN(1,20)</f>
        <v>5</v>
      </c>
      <c r="N113" s="4">
        <f t="shared" ref="N113" ca="1" si="165">SUM(J113:M113)</f>
        <v>17</v>
      </c>
      <c r="O113" s="4" t="str">
        <f ca="1">IF(N113&gt;38,"Yes","No")</f>
        <v>No</v>
      </c>
      <c r="P113" s="4" t="str">
        <f ca="1">IF(N113&gt;12,"Yes","No")</f>
        <v>Yes</v>
      </c>
      <c r="Q113" s="4" t="str">
        <f ca="1">IF(N113&gt;11,"Yes","No")</f>
        <v>Yes</v>
      </c>
      <c r="R113" s="4" t="str">
        <f ca="1">IF(N113&gt;10,"Yes","No")</f>
        <v>Yes</v>
      </c>
    </row>
    <row r="114" spans="1:18" s="91" customFormat="1" x14ac:dyDescent="0.25"/>
    <row r="115" spans="1:18" x14ac:dyDescent="0.25">
      <c r="A115" s="6" t="s">
        <v>190</v>
      </c>
      <c r="B115" s="6"/>
      <c r="C115" s="1"/>
      <c r="D115" s="1"/>
      <c r="E115" s="1"/>
      <c r="F115" s="1" t="s">
        <v>18</v>
      </c>
      <c r="G115" s="1" t="s">
        <v>179</v>
      </c>
      <c r="J115" s="6" t="s">
        <v>191</v>
      </c>
      <c r="K115" s="6"/>
      <c r="L115" s="1"/>
      <c r="M115" s="1"/>
      <c r="N115" s="1"/>
      <c r="O115" s="1" t="s">
        <v>18</v>
      </c>
      <c r="P115" s="1" t="s">
        <v>179</v>
      </c>
    </row>
    <row r="116" spans="1:18" x14ac:dyDescent="0.25">
      <c r="A116" s="2" t="s">
        <v>12</v>
      </c>
      <c r="B116" s="2" t="s">
        <v>21</v>
      </c>
      <c r="C116" s="2" t="s">
        <v>22</v>
      </c>
      <c r="D116" s="2" t="s">
        <v>13</v>
      </c>
      <c r="E116" s="2" t="s">
        <v>14</v>
      </c>
      <c r="F116" s="2">
        <v>39</v>
      </c>
      <c r="G116" s="2">
        <v>17</v>
      </c>
      <c r="J116" s="2" t="s">
        <v>12</v>
      </c>
      <c r="K116" s="2" t="s">
        <v>26</v>
      </c>
      <c r="L116" s="2" t="s">
        <v>22</v>
      </c>
      <c r="M116" s="2" t="s">
        <v>13</v>
      </c>
      <c r="N116" s="2" t="s">
        <v>14</v>
      </c>
      <c r="O116" s="2">
        <v>39</v>
      </c>
      <c r="P116" s="2">
        <v>17</v>
      </c>
    </row>
    <row r="117" spans="1:18" x14ac:dyDescent="0.25">
      <c r="A117" s="4">
        <v>4</v>
      </c>
      <c r="B117" s="4">
        <v>4</v>
      </c>
      <c r="C117" s="4">
        <v>0</v>
      </c>
      <c r="D117" s="4">
        <f t="shared" ref="D117:D134" ca="1" si="166">RANDBETWEEN(1,20)</f>
        <v>13</v>
      </c>
      <c r="E117" s="4">
        <f t="shared" ref="E117:E118" ca="1" si="167">SUM(A117:D117)</f>
        <v>21</v>
      </c>
      <c r="F117" s="4" t="str">
        <f t="shared" ref="F117" ca="1" si="168">IF(E117&gt;$F116-1,"Yes","No")</f>
        <v>No</v>
      </c>
      <c r="G117" s="4" t="str">
        <f t="shared" ref="G117" ca="1" si="169">IF(E117&gt;G116-1,"Yes","No")</f>
        <v>Yes</v>
      </c>
      <c r="H117" s="4" t="str">
        <f t="shared" ref="H117" ca="1" si="170">IF(E117&gt;H116-1,"Yes","No")</f>
        <v>Yes</v>
      </c>
      <c r="J117" s="4">
        <v>4</v>
      </c>
      <c r="K117" s="4">
        <v>2</v>
      </c>
      <c r="L117" s="4">
        <v>0</v>
      </c>
      <c r="M117" s="4">
        <f t="shared" ref="M117:M134" ca="1" si="171">RANDBETWEEN(1,20)</f>
        <v>20</v>
      </c>
      <c r="N117" s="4">
        <f t="shared" ref="N117:N118" ca="1" si="172">SUM(J117:M117)</f>
        <v>26</v>
      </c>
      <c r="O117" s="4" t="str">
        <f t="shared" ref="O117:O118" ca="1" si="173">IF(N117&gt;38,"Yes","No")</f>
        <v>No</v>
      </c>
      <c r="P117" s="4" t="str">
        <f t="shared" ref="P117:P118" ca="1" si="174">IF(N117&gt;16,"Yes","No")</f>
        <v>Yes</v>
      </c>
    </row>
    <row r="118" spans="1:18" x14ac:dyDescent="0.25">
      <c r="A118" s="4">
        <v>4</v>
      </c>
      <c r="B118" s="4">
        <v>4</v>
      </c>
      <c r="C118" s="4">
        <v>0</v>
      </c>
      <c r="D118" s="4">
        <f t="shared" ca="1" si="166"/>
        <v>1</v>
      </c>
      <c r="E118" s="4">
        <f t="shared" ca="1" si="167"/>
        <v>9</v>
      </c>
      <c r="F118" s="4" t="str">
        <f ca="1">IF(E118&gt;$F116-1,"Yes","No")</f>
        <v>No</v>
      </c>
      <c r="G118" s="4" t="str">
        <f ca="1">IF(E118&gt;G116-1,"Yes","No")</f>
        <v>No</v>
      </c>
      <c r="H118" s="4" t="str">
        <f ca="1">IF(E118&gt;H116-1,"Yes","No")</f>
        <v>Yes</v>
      </c>
      <c r="J118" s="4">
        <v>4</v>
      </c>
      <c r="K118" s="4">
        <v>2</v>
      </c>
      <c r="L118" s="4">
        <v>0</v>
      </c>
      <c r="M118" s="4">
        <f t="shared" ca="1" si="171"/>
        <v>19</v>
      </c>
      <c r="N118" s="4">
        <f t="shared" ca="1" si="172"/>
        <v>25</v>
      </c>
      <c r="O118" s="4" t="str">
        <f t="shared" ca="1" si="173"/>
        <v>No</v>
      </c>
      <c r="P118" s="4" t="str">
        <f t="shared" ca="1" si="174"/>
        <v>Yes</v>
      </c>
    </row>
    <row r="119" spans="1:18" x14ac:dyDescent="0.25">
      <c r="A119" s="4">
        <v>4</v>
      </c>
      <c r="B119" s="4">
        <v>4</v>
      </c>
      <c r="C119" s="4">
        <v>0</v>
      </c>
      <c r="D119" s="4">
        <f t="shared" ca="1" si="166"/>
        <v>9</v>
      </c>
      <c r="E119" s="4">
        <f t="shared" ref="E119:E134" ca="1" si="175">SUM(A119:D119)</f>
        <v>17</v>
      </c>
      <c r="F119" s="4" t="str">
        <f t="shared" ref="F119:F134" ca="1" si="176">IF(E119&gt;38,"Yes","No")</f>
        <v>No</v>
      </c>
      <c r="G119" s="4" t="str">
        <f t="shared" ref="G119:G134" ca="1" si="177">IF(E119&gt;16,"Yes","No")</f>
        <v>Yes</v>
      </c>
      <c r="J119" s="4">
        <v>4</v>
      </c>
      <c r="K119" s="4">
        <v>2</v>
      </c>
      <c r="L119" s="4">
        <v>0</v>
      </c>
      <c r="M119" s="4">
        <f t="shared" ca="1" si="171"/>
        <v>3</v>
      </c>
      <c r="N119" s="4">
        <f t="shared" ref="N119:N134" ca="1" si="178">SUM(J119:M119)</f>
        <v>9</v>
      </c>
      <c r="O119" s="4" t="str">
        <f t="shared" ref="O119:O134" ca="1" si="179">IF(N119&gt;38,"Yes","No")</f>
        <v>No</v>
      </c>
      <c r="P119" s="4" t="str">
        <f t="shared" ref="P119:P134" ca="1" si="180">IF(N119&gt;16,"Yes","No")</f>
        <v>No</v>
      </c>
    </row>
    <row r="120" spans="1:18" x14ac:dyDescent="0.25">
      <c r="A120" s="4">
        <v>4</v>
      </c>
      <c r="B120" s="4">
        <v>4</v>
      </c>
      <c r="C120" s="4">
        <v>0</v>
      </c>
      <c r="D120" s="4">
        <f t="shared" ca="1" si="166"/>
        <v>7</v>
      </c>
      <c r="E120" s="4">
        <f t="shared" ca="1" si="175"/>
        <v>15</v>
      </c>
      <c r="F120" s="4" t="str">
        <f t="shared" ca="1" si="176"/>
        <v>No</v>
      </c>
      <c r="G120" s="4" t="str">
        <f t="shared" ca="1" si="177"/>
        <v>No</v>
      </c>
      <c r="J120" s="4">
        <v>4</v>
      </c>
      <c r="K120" s="4">
        <v>2</v>
      </c>
      <c r="L120" s="4">
        <v>0</v>
      </c>
      <c r="M120" s="4">
        <f t="shared" ca="1" si="171"/>
        <v>3</v>
      </c>
      <c r="N120" s="4">
        <f t="shared" ca="1" si="178"/>
        <v>9</v>
      </c>
      <c r="O120" s="4" t="str">
        <f t="shared" ca="1" si="179"/>
        <v>No</v>
      </c>
      <c r="P120" s="4" t="str">
        <f t="shared" ca="1" si="180"/>
        <v>No</v>
      </c>
    </row>
    <row r="121" spans="1:18" x14ac:dyDescent="0.25">
      <c r="A121" s="4">
        <v>4</v>
      </c>
      <c r="B121" s="4">
        <v>4</v>
      </c>
      <c r="C121" s="4">
        <v>0</v>
      </c>
      <c r="D121" s="4">
        <f t="shared" ca="1" si="166"/>
        <v>15</v>
      </c>
      <c r="E121" s="4">
        <f t="shared" ca="1" si="175"/>
        <v>23</v>
      </c>
      <c r="F121" s="4" t="str">
        <f t="shared" ca="1" si="176"/>
        <v>No</v>
      </c>
      <c r="G121" s="4" t="str">
        <f t="shared" ca="1" si="177"/>
        <v>Yes</v>
      </c>
      <c r="J121" s="4">
        <v>4</v>
      </c>
      <c r="K121" s="4">
        <v>2</v>
      </c>
      <c r="L121" s="4">
        <v>0</v>
      </c>
      <c r="M121" s="4">
        <f t="shared" ca="1" si="171"/>
        <v>11</v>
      </c>
      <c r="N121" s="4">
        <f t="shared" ca="1" si="178"/>
        <v>17</v>
      </c>
      <c r="O121" s="4" t="str">
        <f t="shared" ca="1" si="179"/>
        <v>No</v>
      </c>
      <c r="P121" s="4" t="str">
        <f t="shared" ca="1" si="180"/>
        <v>Yes</v>
      </c>
    </row>
    <row r="122" spans="1:18" x14ac:dyDescent="0.25">
      <c r="A122" s="4">
        <v>4</v>
      </c>
      <c r="B122" s="4">
        <v>4</v>
      </c>
      <c r="C122" s="4">
        <v>0</v>
      </c>
      <c r="D122" s="4">
        <f t="shared" ca="1" si="166"/>
        <v>17</v>
      </c>
      <c r="E122" s="4">
        <f t="shared" ca="1" si="175"/>
        <v>25</v>
      </c>
      <c r="F122" s="4" t="str">
        <f t="shared" ca="1" si="176"/>
        <v>No</v>
      </c>
      <c r="G122" s="4" t="str">
        <f t="shared" ca="1" si="177"/>
        <v>Yes</v>
      </c>
      <c r="J122" s="4">
        <v>4</v>
      </c>
      <c r="K122" s="4">
        <v>2</v>
      </c>
      <c r="L122" s="4">
        <v>0</v>
      </c>
      <c r="M122" s="4">
        <f t="shared" ca="1" si="171"/>
        <v>20</v>
      </c>
      <c r="N122" s="4">
        <f t="shared" ca="1" si="178"/>
        <v>26</v>
      </c>
      <c r="O122" s="4" t="str">
        <f t="shared" ca="1" si="179"/>
        <v>No</v>
      </c>
      <c r="P122" s="4" t="str">
        <f t="shared" ca="1" si="180"/>
        <v>Yes</v>
      </c>
    </row>
    <row r="123" spans="1:18" x14ac:dyDescent="0.25">
      <c r="A123" s="4">
        <v>4</v>
      </c>
      <c r="B123" s="4">
        <v>4</v>
      </c>
      <c r="C123" s="4">
        <v>0</v>
      </c>
      <c r="D123" s="4">
        <f t="shared" ca="1" si="166"/>
        <v>2</v>
      </c>
      <c r="E123" s="4">
        <f t="shared" ca="1" si="175"/>
        <v>10</v>
      </c>
      <c r="F123" s="4" t="str">
        <f t="shared" ca="1" si="176"/>
        <v>No</v>
      </c>
      <c r="G123" s="4" t="str">
        <f t="shared" ca="1" si="177"/>
        <v>No</v>
      </c>
      <c r="J123" s="4">
        <v>4</v>
      </c>
      <c r="K123" s="4">
        <v>2</v>
      </c>
      <c r="L123" s="4">
        <v>0</v>
      </c>
      <c r="M123" s="4">
        <f t="shared" ca="1" si="171"/>
        <v>19</v>
      </c>
      <c r="N123" s="4">
        <f t="shared" ca="1" si="178"/>
        <v>25</v>
      </c>
      <c r="O123" s="4" t="str">
        <f t="shared" ca="1" si="179"/>
        <v>No</v>
      </c>
      <c r="P123" s="4" t="str">
        <f t="shared" ca="1" si="180"/>
        <v>Yes</v>
      </c>
    </row>
    <row r="124" spans="1:18" x14ac:dyDescent="0.25">
      <c r="A124" s="4">
        <v>4</v>
      </c>
      <c r="B124" s="4">
        <v>4</v>
      </c>
      <c r="C124" s="4">
        <v>0</v>
      </c>
      <c r="D124" s="4">
        <f t="shared" ca="1" si="166"/>
        <v>17</v>
      </c>
      <c r="E124" s="4">
        <f t="shared" ca="1" si="175"/>
        <v>25</v>
      </c>
      <c r="F124" s="4" t="str">
        <f t="shared" ca="1" si="176"/>
        <v>No</v>
      </c>
      <c r="G124" s="4" t="str">
        <f t="shared" ca="1" si="177"/>
        <v>Yes</v>
      </c>
      <c r="J124" s="4">
        <v>4</v>
      </c>
      <c r="K124" s="4">
        <v>2</v>
      </c>
      <c r="L124" s="4">
        <v>0</v>
      </c>
      <c r="M124" s="4">
        <f t="shared" ca="1" si="171"/>
        <v>16</v>
      </c>
      <c r="N124" s="4">
        <f t="shared" ca="1" si="178"/>
        <v>22</v>
      </c>
      <c r="O124" s="4" t="str">
        <f t="shared" ca="1" si="179"/>
        <v>No</v>
      </c>
      <c r="P124" s="4" t="str">
        <f t="shared" ca="1" si="180"/>
        <v>Yes</v>
      </c>
    </row>
    <row r="125" spans="1:18" x14ac:dyDescent="0.25">
      <c r="A125" s="4">
        <v>4</v>
      </c>
      <c r="B125" s="4">
        <v>4</v>
      </c>
      <c r="C125" s="4">
        <v>0</v>
      </c>
      <c r="D125" s="4">
        <f t="shared" ca="1" si="166"/>
        <v>19</v>
      </c>
      <c r="E125" s="4">
        <f t="shared" ca="1" si="175"/>
        <v>27</v>
      </c>
      <c r="F125" s="4" t="str">
        <f t="shared" ca="1" si="176"/>
        <v>No</v>
      </c>
      <c r="G125" s="4" t="str">
        <f t="shared" ca="1" si="177"/>
        <v>Yes</v>
      </c>
      <c r="J125" s="4">
        <v>4</v>
      </c>
      <c r="K125" s="4">
        <v>2</v>
      </c>
      <c r="L125" s="4">
        <v>0</v>
      </c>
      <c r="M125" s="4">
        <f t="shared" ca="1" si="171"/>
        <v>17</v>
      </c>
      <c r="N125" s="4">
        <f t="shared" ca="1" si="178"/>
        <v>23</v>
      </c>
      <c r="O125" s="4" t="str">
        <f t="shared" ca="1" si="179"/>
        <v>No</v>
      </c>
      <c r="P125" s="4" t="str">
        <f t="shared" ca="1" si="180"/>
        <v>Yes</v>
      </c>
    </row>
    <row r="126" spans="1:18" x14ac:dyDescent="0.25">
      <c r="A126" s="4">
        <v>4</v>
      </c>
      <c r="B126" s="4">
        <v>4</v>
      </c>
      <c r="C126" s="4">
        <v>0</v>
      </c>
      <c r="D126" s="4">
        <f t="shared" ca="1" si="166"/>
        <v>3</v>
      </c>
      <c r="E126" s="4">
        <f t="shared" ca="1" si="175"/>
        <v>11</v>
      </c>
      <c r="F126" s="4" t="str">
        <f t="shared" ca="1" si="176"/>
        <v>No</v>
      </c>
      <c r="G126" s="4" t="str">
        <f t="shared" ca="1" si="177"/>
        <v>No</v>
      </c>
      <c r="J126" s="4">
        <v>4</v>
      </c>
      <c r="K126" s="4">
        <v>2</v>
      </c>
      <c r="L126" s="4">
        <v>0</v>
      </c>
      <c r="M126" s="4">
        <f t="shared" ca="1" si="171"/>
        <v>5</v>
      </c>
      <c r="N126" s="4">
        <f t="shared" ca="1" si="178"/>
        <v>11</v>
      </c>
      <c r="O126" s="4" t="str">
        <f t="shared" ca="1" si="179"/>
        <v>No</v>
      </c>
      <c r="P126" s="4" t="str">
        <f t="shared" ca="1" si="180"/>
        <v>No</v>
      </c>
    </row>
    <row r="127" spans="1:18" x14ac:dyDescent="0.25">
      <c r="A127" s="4">
        <v>4</v>
      </c>
      <c r="B127" s="4">
        <v>4</v>
      </c>
      <c r="C127" s="4">
        <v>0</v>
      </c>
      <c r="D127" s="4">
        <f t="shared" ca="1" si="166"/>
        <v>9</v>
      </c>
      <c r="E127" s="4">
        <f t="shared" ca="1" si="175"/>
        <v>17</v>
      </c>
      <c r="F127" s="4" t="str">
        <f t="shared" ca="1" si="176"/>
        <v>No</v>
      </c>
      <c r="G127" s="4" t="str">
        <f t="shared" ca="1" si="177"/>
        <v>Yes</v>
      </c>
      <c r="J127" s="4">
        <v>4</v>
      </c>
      <c r="K127" s="4">
        <v>2</v>
      </c>
      <c r="L127" s="4">
        <v>0</v>
      </c>
      <c r="M127" s="4">
        <f t="shared" ca="1" si="171"/>
        <v>1</v>
      </c>
      <c r="N127" s="4">
        <f t="shared" ca="1" si="178"/>
        <v>7</v>
      </c>
      <c r="O127" s="4" t="str">
        <f t="shared" ca="1" si="179"/>
        <v>No</v>
      </c>
      <c r="P127" s="4" t="str">
        <f t="shared" ca="1" si="180"/>
        <v>No</v>
      </c>
    </row>
    <row r="128" spans="1:18" x14ac:dyDescent="0.25">
      <c r="A128" s="4">
        <v>4</v>
      </c>
      <c r="B128" s="4">
        <v>4</v>
      </c>
      <c r="C128" s="4">
        <v>0</v>
      </c>
      <c r="D128" s="4">
        <f t="shared" ca="1" si="166"/>
        <v>17</v>
      </c>
      <c r="E128" s="4">
        <f t="shared" ca="1" si="175"/>
        <v>25</v>
      </c>
      <c r="F128" s="4" t="str">
        <f t="shared" ca="1" si="176"/>
        <v>No</v>
      </c>
      <c r="G128" s="4" t="str">
        <f t="shared" ca="1" si="177"/>
        <v>Yes</v>
      </c>
      <c r="J128" s="4">
        <v>4</v>
      </c>
      <c r="K128" s="4">
        <v>2</v>
      </c>
      <c r="L128" s="4">
        <v>0</v>
      </c>
      <c r="M128" s="4">
        <f t="shared" ca="1" si="171"/>
        <v>14</v>
      </c>
      <c r="N128" s="4">
        <f t="shared" ca="1" si="178"/>
        <v>20</v>
      </c>
      <c r="O128" s="4" t="str">
        <f t="shared" ca="1" si="179"/>
        <v>No</v>
      </c>
      <c r="P128" s="4" t="str">
        <f t="shared" ca="1" si="180"/>
        <v>Yes</v>
      </c>
    </row>
    <row r="129" spans="1:16" x14ac:dyDescent="0.25">
      <c r="A129" s="4">
        <v>4</v>
      </c>
      <c r="B129" s="4">
        <v>4</v>
      </c>
      <c r="C129" s="4">
        <v>0</v>
      </c>
      <c r="D129" s="4">
        <f t="shared" ca="1" si="166"/>
        <v>13</v>
      </c>
      <c r="E129" s="4">
        <f t="shared" ca="1" si="175"/>
        <v>21</v>
      </c>
      <c r="F129" s="4" t="str">
        <f t="shared" ca="1" si="176"/>
        <v>No</v>
      </c>
      <c r="G129" s="4" t="str">
        <f t="shared" ca="1" si="177"/>
        <v>Yes</v>
      </c>
      <c r="J129" s="4">
        <v>4</v>
      </c>
      <c r="K129" s="4">
        <v>2</v>
      </c>
      <c r="L129" s="4">
        <v>0</v>
      </c>
      <c r="M129" s="4">
        <f t="shared" ca="1" si="171"/>
        <v>9</v>
      </c>
      <c r="N129" s="4">
        <f t="shared" ca="1" si="178"/>
        <v>15</v>
      </c>
      <c r="O129" s="4" t="str">
        <f t="shared" ca="1" si="179"/>
        <v>No</v>
      </c>
      <c r="P129" s="4" t="str">
        <f t="shared" ca="1" si="180"/>
        <v>No</v>
      </c>
    </row>
    <row r="130" spans="1:16" x14ac:dyDescent="0.25">
      <c r="A130" s="4">
        <v>4</v>
      </c>
      <c r="B130" s="4">
        <v>4</v>
      </c>
      <c r="C130" s="4">
        <v>0</v>
      </c>
      <c r="D130" s="4">
        <f t="shared" ca="1" si="166"/>
        <v>3</v>
      </c>
      <c r="E130" s="4">
        <f t="shared" ca="1" si="175"/>
        <v>11</v>
      </c>
      <c r="F130" s="4" t="str">
        <f t="shared" ca="1" si="176"/>
        <v>No</v>
      </c>
      <c r="G130" s="4" t="str">
        <f t="shared" ca="1" si="177"/>
        <v>No</v>
      </c>
      <c r="J130" s="4">
        <v>4</v>
      </c>
      <c r="K130" s="4">
        <v>2</v>
      </c>
      <c r="L130" s="4">
        <v>0</v>
      </c>
      <c r="M130" s="4">
        <f t="shared" ca="1" si="171"/>
        <v>11</v>
      </c>
      <c r="N130" s="4">
        <f t="shared" ca="1" si="178"/>
        <v>17</v>
      </c>
      <c r="O130" s="4" t="str">
        <f t="shared" ca="1" si="179"/>
        <v>No</v>
      </c>
      <c r="P130" s="4" t="str">
        <f t="shared" ca="1" si="180"/>
        <v>Yes</v>
      </c>
    </row>
    <row r="131" spans="1:16" x14ac:dyDescent="0.25">
      <c r="A131" s="4">
        <v>4</v>
      </c>
      <c r="B131" s="4">
        <v>4</v>
      </c>
      <c r="C131" s="4">
        <v>0</v>
      </c>
      <c r="D131" s="4">
        <f t="shared" ca="1" si="166"/>
        <v>3</v>
      </c>
      <c r="E131" s="4">
        <f t="shared" ca="1" si="175"/>
        <v>11</v>
      </c>
      <c r="F131" s="4" t="str">
        <f t="shared" ca="1" si="176"/>
        <v>No</v>
      </c>
      <c r="G131" s="4" t="str">
        <f t="shared" ca="1" si="177"/>
        <v>No</v>
      </c>
      <c r="J131" s="4">
        <v>4</v>
      </c>
      <c r="K131" s="4">
        <v>2</v>
      </c>
      <c r="L131" s="4">
        <v>0</v>
      </c>
      <c r="M131" s="4">
        <f t="shared" ca="1" si="171"/>
        <v>17</v>
      </c>
      <c r="N131" s="4">
        <f t="shared" ca="1" si="178"/>
        <v>23</v>
      </c>
      <c r="O131" s="4" t="str">
        <f t="shared" ca="1" si="179"/>
        <v>No</v>
      </c>
      <c r="P131" s="4" t="str">
        <f t="shared" ca="1" si="180"/>
        <v>Yes</v>
      </c>
    </row>
    <row r="132" spans="1:16" x14ac:dyDescent="0.25">
      <c r="A132" s="4">
        <v>4</v>
      </c>
      <c r="B132" s="4">
        <v>4</v>
      </c>
      <c r="C132" s="4">
        <v>0</v>
      </c>
      <c r="D132" s="4">
        <f t="shared" ca="1" si="166"/>
        <v>5</v>
      </c>
      <c r="E132" s="4">
        <f t="shared" ca="1" si="175"/>
        <v>13</v>
      </c>
      <c r="F132" s="4" t="str">
        <f t="shared" ca="1" si="176"/>
        <v>No</v>
      </c>
      <c r="G132" s="4" t="str">
        <f t="shared" ca="1" si="177"/>
        <v>No</v>
      </c>
      <c r="J132" s="4">
        <v>4</v>
      </c>
      <c r="K132" s="4">
        <v>2</v>
      </c>
      <c r="L132" s="4">
        <v>0</v>
      </c>
      <c r="M132" s="4">
        <f t="shared" ca="1" si="171"/>
        <v>20</v>
      </c>
      <c r="N132" s="4">
        <f t="shared" ca="1" si="178"/>
        <v>26</v>
      </c>
      <c r="O132" s="4" t="str">
        <f t="shared" ca="1" si="179"/>
        <v>No</v>
      </c>
      <c r="P132" s="4" t="str">
        <f t="shared" ca="1" si="180"/>
        <v>Yes</v>
      </c>
    </row>
    <row r="133" spans="1:16" x14ac:dyDescent="0.25">
      <c r="A133" s="4">
        <v>4</v>
      </c>
      <c r="B133" s="4">
        <v>4</v>
      </c>
      <c r="C133" s="4">
        <v>0</v>
      </c>
      <c r="D133" s="4">
        <f t="shared" ca="1" si="166"/>
        <v>12</v>
      </c>
      <c r="E133" s="4">
        <f t="shared" ca="1" si="175"/>
        <v>20</v>
      </c>
      <c r="F133" s="4" t="str">
        <f t="shared" ca="1" si="176"/>
        <v>No</v>
      </c>
      <c r="G133" s="4" t="str">
        <f t="shared" ca="1" si="177"/>
        <v>Yes</v>
      </c>
      <c r="J133" s="4">
        <v>4</v>
      </c>
      <c r="K133" s="4">
        <v>2</v>
      </c>
      <c r="L133" s="4">
        <v>0</v>
      </c>
      <c r="M133" s="4">
        <f t="shared" ca="1" si="171"/>
        <v>12</v>
      </c>
      <c r="N133" s="4">
        <f t="shared" ca="1" si="178"/>
        <v>18</v>
      </c>
      <c r="O133" s="4" t="str">
        <f t="shared" ca="1" si="179"/>
        <v>No</v>
      </c>
      <c r="P133" s="4" t="str">
        <f t="shared" ca="1" si="180"/>
        <v>Yes</v>
      </c>
    </row>
    <row r="134" spans="1:16" x14ac:dyDescent="0.25">
      <c r="A134" s="4">
        <v>4</v>
      </c>
      <c r="B134" s="4">
        <v>4</v>
      </c>
      <c r="C134" s="4">
        <v>0</v>
      </c>
      <c r="D134" s="4">
        <f t="shared" ca="1" si="166"/>
        <v>19</v>
      </c>
      <c r="E134" s="4">
        <f t="shared" ca="1" si="175"/>
        <v>27</v>
      </c>
      <c r="F134" s="4" t="str">
        <f t="shared" ca="1" si="176"/>
        <v>No</v>
      </c>
      <c r="G134" s="4" t="str">
        <f t="shared" ca="1" si="177"/>
        <v>Yes</v>
      </c>
      <c r="J134" s="4">
        <v>4</v>
      </c>
      <c r="K134" s="4">
        <v>2</v>
      </c>
      <c r="L134" s="4">
        <v>0</v>
      </c>
      <c r="M134" s="4">
        <f t="shared" ca="1" si="171"/>
        <v>18</v>
      </c>
      <c r="N134" s="4">
        <f t="shared" ca="1" si="178"/>
        <v>24</v>
      </c>
      <c r="O134" s="4" t="str">
        <f t="shared" ca="1" si="179"/>
        <v>No</v>
      </c>
      <c r="P134" s="4" t="str">
        <f t="shared" ca="1" si="180"/>
        <v>Yes</v>
      </c>
    </row>
    <row r="135" spans="1:16" s="91" customFormat="1" x14ac:dyDescent="0.25"/>
  </sheetData>
  <conditionalFormatting sqref="A1:XFD1048576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/>
  </sheetViews>
  <sheetFormatPr defaultRowHeight="15.75" x14ac:dyDescent="0.25"/>
  <cols>
    <col min="1" max="1" width="7.875" style="77" bestFit="1" customWidth="1"/>
    <col min="2" max="2" width="7.375" style="4" customWidth="1"/>
    <col min="3" max="3" width="10.75" style="4" bestFit="1" customWidth="1"/>
    <col min="4" max="4" width="3.375" style="91" customWidth="1"/>
    <col min="5" max="5" width="7.875" style="77" customWidth="1"/>
    <col min="6" max="6" width="7.375" style="4" customWidth="1"/>
    <col min="7" max="7" width="10.75" style="4" customWidth="1"/>
    <col min="8" max="8" width="3.25" style="91" customWidth="1"/>
    <col min="9" max="9" width="7.875" style="77" bestFit="1" customWidth="1"/>
    <col min="10" max="10" width="7.375" style="4" customWidth="1"/>
    <col min="11" max="11" width="10.75" style="4" bestFit="1" customWidth="1"/>
    <col min="12" max="12" width="3.25" style="91" customWidth="1"/>
    <col min="13" max="13" width="7.875" style="77" bestFit="1" customWidth="1"/>
    <col min="14" max="14" width="7.375" style="4" customWidth="1"/>
    <col min="15" max="15" width="10.75" style="4" bestFit="1" customWidth="1"/>
    <col min="16" max="16" width="3.25" style="91" customWidth="1"/>
    <col min="17" max="17" width="7.875" style="77" bestFit="1" customWidth="1"/>
    <col min="18" max="18" width="7.375" style="4" customWidth="1"/>
    <col min="19" max="19" width="10.75" style="4" bestFit="1" customWidth="1"/>
    <col min="20" max="20" width="3.25" style="91" customWidth="1"/>
    <col min="21" max="21" width="7.875" style="77" bestFit="1" customWidth="1"/>
    <col min="22" max="22" width="7.375" style="4" customWidth="1"/>
    <col min="23" max="23" width="10.75" style="4" bestFit="1" customWidth="1"/>
    <col min="24" max="24" width="3.125" style="91" customWidth="1"/>
    <col min="25" max="25" width="7.875" style="4" customWidth="1"/>
    <col min="26" max="26" width="7.375" style="4" customWidth="1"/>
    <col min="27" max="27" width="10.75" style="4" bestFit="1" customWidth="1"/>
    <col min="28" max="28" width="3.125" style="91" customWidth="1"/>
    <col min="29" max="16384" width="9" style="4"/>
  </cols>
  <sheetData>
    <row r="1" spans="1:28" s="6" customFormat="1" x14ac:dyDescent="0.25">
      <c r="A1" s="78" t="s">
        <v>36</v>
      </c>
      <c r="B1" s="78"/>
      <c r="C1" s="1"/>
      <c r="D1" s="89"/>
      <c r="E1" s="78" t="s">
        <v>82</v>
      </c>
      <c r="F1" s="78"/>
      <c r="G1" s="1"/>
      <c r="H1" s="89"/>
      <c r="I1" s="78" t="s">
        <v>45</v>
      </c>
      <c r="J1" s="78"/>
      <c r="K1" s="72" t="s">
        <v>135</v>
      </c>
      <c r="L1" s="89"/>
      <c r="M1" s="78" t="s">
        <v>37</v>
      </c>
      <c r="N1" s="78"/>
      <c r="O1" s="1"/>
      <c r="P1" s="93"/>
      <c r="Q1" s="79" t="s">
        <v>149</v>
      </c>
      <c r="R1" s="79"/>
      <c r="S1" s="72" t="s">
        <v>135</v>
      </c>
      <c r="T1" s="93"/>
      <c r="U1" s="79" t="s">
        <v>150</v>
      </c>
      <c r="V1" s="79"/>
      <c r="W1" s="72" t="s">
        <v>135</v>
      </c>
      <c r="X1" s="89"/>
      <c r="Y1" s="88" t="s">
        <v>167</v>
      </c>
      <c r="Z1" s="79"/>
      <c r="AA1" s="72" t="s">
        <v>135</v>
      </c>
      <c r="AB1" s="89"/>
    </row>
    <row r="2" spans="1:28" s="1" customFormat="1" x14ac:dyDescent="0.25">
      <c r="A2" s="76" t="s">
        <v>1</v>
      </c>
      <c r="B2" s="2" t="s">
        <v>2</v>
      </c>
      <c r="C2" s="2" t="s">
        <v>3</v>
      </c>
      <c r="D2" s="90"/>
      <c r="E2" s="76" t="s">
        <v>1</v>
      </c>
      <c r="F2" s="2" t="s">
        <v>2</v>
      </c>
      <c r="G2" s="2" t="s">
        <v>3</v>
      </c>
      <c r="H2" s="92"/>
      <c r="I2" s="76" t="s">
        <v>1</v>
      </c>
      <c r="J2" s="2" t="s">
        <v>2</v>
      </c>
      <c r="K2" s="2" t="s">
        <v>3</v>
      </c>
      <c r="L2" s="92"/>
      <c r="M2" s="76" t="s">
        <v>1</v>
      </c>
      <c r="N2" s="2" t="s">
        <v>2</v>
      </c>
      <c r="O2" s="2" t="s">
        <v>3</v>
      </c>
      <c r="P2" s="92"/>
      <c r="Q2" s="76" t="s">
        <v>1</v>
      </c>
      <c r="R2" s="2" t="s">
        <v>2</v>
      </c>
      <c r="S2" s="2" t="s">
        <v>3</v>
      </c>
      <c r="T2" s="92"/>
      <c r="U2" s="76" t="s">
        <v>1</v>
      </c>
      <c r="V2" s="2" t="s">
        <v>2</v>
      </c>
      <c r="W2" s="2" t="s">
        <v>3</v>
      </c>
      <c r="X2" s="92"/>
      <c r="Y2" s="76" t="s">
        <v>1</v>
      </c>
      <c r="Z2" s="2" t="s">
        <v>2</v>
      </c>
      <c r="AA2" s="2" t="s">
        <v>3</v>
      </c>
      <c r="AB2" s="92"/>
    </row>
    <row r="3" spans="1:28" x14ac:dyDescent="0.25">
      <c r="A3" s="3"/>
      <c r="B3" s="3"/>
      <c r="C3" s="4">
        <v>459</v>
      </c>
      <c r="E3" s="3"/>
      <c r="F3" s="3"/>
      <c r="G3" s="4">
        <v>63</v>
      </c>
      <c r="I3" s="3"/>
      <c r="J3" s="3"/>
      <c r="K3" s="4">
        <v>65</v>
      </c>
      <c r="M3" s="3"/>
      <c r="N3" s="3"/>
      <c r="O3" s="4">
        <v>77</v>
      </c>
      <c r="Q3" s="3"/>
      <c r="R3" s="3"/>
      <c r="S3" s="4">
        <v>20</v>
      </c>
      <c r="U3" s="3"/>
      <c r="V3" s="3"/>
      <c r="W3" s="4">
        <v>20</v>
      </c>
      <c r="Y3" s="3"/>
      <c r="Z3" s="3"/>
      <c r="AA3" s="4">
        <v>60</v>
      </c>
    </row>
    <row r="4" spans="1:28" x14ac:dyDescent="0.25">
      <c r="A4" s="77">
        <v>126</v>
      </c>
      <c r="C4" s="4">
        <f>C3-A4+B4</f>
        <v>333</v>
      </c>
      <c r="E4" s="77">
        <v>14</v>
      </c>
      <c r="F4" s="4">
        <v>4</v>
      </c>
      <c r="G4" s="4">
        <f>G3-E4+F4</f>
        <v>53</v>
      </c>
      <c r="I4" s="77">
        <v>11</v>
      </c>
      <c r="K4" s="4">
        <f>K3-I4+J4</f>
        <v>54</v>
      </c>
      <c r="M4" s="77">
        <v>11</v>
      </c>
      <c r="O4" s="4">
        <f>O3-M4+N4</f>
        <v>66</v>
      </c>
      <c r="Q4" s="77">
        <v>11</v>
      </c>
      <c r="S4" s="4">
        <f>S3-Q4+R4</f>
        <v>9</v>
      </c>
      <c r="U4" s="77">
        <v>22</v>
      </c>
      <c r="W4" s="4">
        <f>W3-U4+V4</f>
        <v>-2</v>
      </c>
      <c r="Y4" s="77"/>
      <c r="AA4" s="4">
        <f>AA3-Y4+Z4</f>
        <v>60</v>
      </c>
    </row>
    <row r="5" spans="1:28" x14ac:dyDescent="0.25">
      <c r="A5" s="77">
        <v>34</v>
      </c>
      <c r="C5" s="4">
        <f t="shared" ref="C5:C6" si="0">C4-A5+B5</f>
        <v>299</v>
      </c>
      <c r="G5" s="4">
        <f t="shared" ref="G5:G7" si="1">G4-E5+F5</f>
        <v>53</v>
      </c>
      <c r="I5" s="77">
        <v>30</v>
      </c>
      <c r="K5" s="4">
        <f t="shared" ref="K5:K7" si="2">K4-I5+J5</f>
        <v>24</v>
      </c>
      <c r="M5" s="77">
        <v>16</v>
      </c>
      <c r="O5" s="4">
        <f t="shared" ref="O5:O7" si="3">O4-M5+N5</f>
        <v>50</v>
      </c>
      <c r="Q5" s="77">
        <v>8</v>
      </c>
      <c r="S5" s="4">
        <f t="shared" ref="S5:S6" si="4">S4-Q5+R5</f>
        <v>1</v>
      </c>
      <c r="W5" s="4">
        <f t="shared" ref="W5:W6" si="5">W4-U5+V5</f>
        <v>-2</v>
      </c>
      <c r="Y5" s="77"/>
      <c r="AA5" s="4">
        <f t="shared" ref="AA5:AA6" si="6">AA4-Y5+Z5</f>
        <v>60</v>
      </c>
    </row>
    <row r="6" spans="1:28" x14ac:dyDescent="0.25">
      <c r="A6" s="77">
        <v>84</v>
      </c>
      <c r="B6" s="4">
        <v>244</v>
      </c>
      <c r="C6" s="4">
        <f t="shared" si="0"/>
        <v>459</v>
      </c>
      <c r="G6" s="4">
        <f t="shared" si="1"/>
        <v>53</v>
      </c>
      <c r="I6" s="77">
        <v>17</v>
      </c>
      <c r="K6" s="4">
        <f t="shared" si="2"/>
        <v>7</v>
      </c>
      <c r="M6" s="77">
        <v>8</v>
      </c>
      <c r="O6" s="4">
        <f t="shared" si="3"/>
        <v>42</v>
      </c>
      <c r="Q6" s="77">
        <v>4</v>
      </c>
      <c r="S6" s="4">
        <f t="shared" si="4"/>
        <v>-3</v>
      </c>
      <c r="W6" s="4">
        <f t="shared" si="5"/>
        <v>-2</v>
      </c>
      <c r="Y6" s="77"/>
      <c r="AA6" s="4">
        <f t="shared" si="6"/>
        <v>60</v>
      </c>
    </row>
    <row r="7" spans="1:28" x14ac:dyDescent="0.25">
      <c r="A7" s="77">
        <v>28</v>
      </c>
      <c r="C7" s="4">
        <f t="shared" ref="C7" si="7">C6-A7+B7</f>
        <v>431</v>
      </c>
      <c r="G7" s="4">
        <f t="shared" si="1"/>
        <v>53</v>
      </c>
      <c r="I7" s="77">
        <v>32</v>
      </c>
      <c r="K7" s="4">
        <f t="shared" si="2"/>
        <v>-25</v>
      </c>
      <c r="M7" s="77">
        <v>13</v>
      </c>
      <c r="N7" s="4">
        <v>48</v>
      </c>
      <c r="O7" s="4">
        <f t="shared" si="3"/>
        <v>77</v>
      </c>
      <c r="S7" s="4">
        <f t="shared" ref="S7" si="8">S6-Q7+R7</f>
        <v>-3</v>
      </c>
      <c r="W7" s="4">
        <f t="shared" ref="W7" si="9">W6-U7+V7</f>
        <v>-2</v>
      </c>
      <c r="Y7" s="77"/>
      <c r="AA7" s="4">
        <f t="shared" ref="AA7" si="10">AA6-Y7+Z7</f>
        <v>60</v>
      </c>
    </row>
    <row r="8" spans="1:28" x14ac:dyDescent="0.25">
      <c r="C8" s="4">
        <f t="shared" ref="C8" si="11">C7-A8+B8</f>
        <v>431</v>
      </c>
      <c r="G8" s="4">
        <f t="shared" ref="G8" si="12">G7-E8+F8</f>
        <v>53</v>
      </c>
      <c r="K8" s="4">
        <f t="shared" ref="K8" si="13">K7-I8+J8</f>
        <v>-25</v>
      </c>
      <c r="O8" s="4">
        <f t="shared" ref="O8" si="14">O7-M8+N8</f>
        <v>77</v>
      </c>
      <c r="S8" s="4">
        <f t="shared" ref="S8" si="15">S7-Q8+R8</f>
        <v>-3</v>
      </c>
      <c r="W8" s="4">
        <f t="shared" ref="W8" si="16">W7-U8+V8</f>
        <v>-2</v>
      </c>
      <c r="Y8" s="77"/>
      <c r="AA8" s="4">
        <f t="shared" ref="AA8" si="17">AA7-Y8+Z8</f>
        <v>60</v>
      </c>
    </row>
    <row r="9" spans="1:28" s="91" customFormat="1" x14ac:dyDescent="0.25">
      <c r="A9" s="94"/>
      <c r="E9" s="94"/>
      <c r="I9" s="94"/>
      <c r="M9" s="94"/>
      <c r="Q9" s="94"/>
      <c r="U9" s="94"/>
    </row>
    <row r="10" spans="1:28" s="80" customFormat="1" x14ac:dyDescent="0.25">
      <c r="A10" s="78" t="s">
        <v>89</v>
      </c>
      <c r="B10" s="78"/>
      <c r="C10" s="72" t="s">
        <v>135</v>
      </c>
      <c r="D10" s="89"/>
      <c r="E10" s="78" t="s">
        <v>83</v>
      </c>
      <c r="F10" s="78"/>
      <c r="G10" s="1"/>
      <c r="H10" s="89"/>
      <c r="I10" s="78" t="s">
        <v>38</v>
      </c>
      <c r="J10" s="78"/>
      <c r="K10" s="72" t="s">
        <v>135</v>
      </c>
      <c r="L10" s="89"/>
      <c r="M10" s="79" t="s">
        <v>151</v>
      </c>
      <c r="N10" s="79"/>
      <c r="O10" s="69"/>
      <c r="P10" s="93"/>
      <c r="Q10" s="79" t="s">
        <v>152</v>
      </c>
      <c r="R10" s="79"/>
      <c r="S10" s="72" t="s">
        <v>135</v>
      </c>
      <c r="T10" s="93"/>
      <c r="U10" s="79" t="s">
        <v>153</v>
      </c>
      <c r="V10" s="79"/>
      <c r="W10" s="72" t="s">
        <v>135</v>
      </c>
      <c r="X10" s="93"/>
      <c r="Y10" s="88" t="s">
        <v>168</v>
      </c>
      <c r="Z10" s="79"/>
      <c r="AA10" s="72" t="s">
        <v>135</v>
      </c>
      <c r="AB10" s="93"/>
    </row>
    <row r="11" spans="1:28" x14ac:dyDescent="0.25">
      <c r="A11" s="76" t="s">
        <v>1</v>
      </c>
      <c r="B11" s="2" t="s">
        <v>2</v>
      </c>
      <c r="C11" s="2" t="s">
        <v>3</v>
      </c>
      <c r="D11" s="90"/>
      <c r="E11" s="76" t="s">
        <v>1</v>
      </c>
      <c r="F11" s="2" t="s">
        <v>2</v>
      </c>
      <c r="G11" s="2" t="s">
        <v>3</v>
      </c>
      <c r="I11" s="76" t="s">
        <v>1</v>
      </c>
      <c r="J11" s="2" t="s">
        <v>2</v>
      </c>
      <c r="K11" s="2" t="s">
        <v>3</v>
      </c>
      <c r="M11" s="76" t="s">
        <v>1</v>
      </c>
      <c r="N11" s="2" t="s">
        <v>2</v>
      </c>
      <c r="O11" s="2" t="s">
        <v>3</v>
      </c>
      <c r="Q11" s="76" t="s">
        <v>1</v>
      </c>
      <c r="R11" s="2" t="s">
        <v>2</v>
      </c>
      <c r="S11" s="2" t="s">
        <v>3</v>
      </c>
      <c r="U11" s="76" t="s">
        <v>1</v>
      </c>
      <c r="V11" s="2" t="s">
        <v>2</v>
      </c>
      <c r="W11" s="2" t="s">
        <v>3</v>
      </c>
      <c r="Y11" s="76" t="s">
        <v>1</v>
      </c>
      <c r="Z11" s="2" t="s">
        <v>2</v>
      </c>
      <c r="AA11" s="2" t="s">
        <v>3</v>
      </c>
    </row>
    <row r="12" spans="1:28" x14ac:dyDescent="0.25">
      <c r="A12" s="3"/>
      <c r="B12" s="3"/>
      <c r="C12" s="4">
        <v>9</v>
      </c>
      <c r="E12" s="3"/>
      <c r="F12" s="3"/>
      <c r="G12" s="4">
        <v>56</v>
      </c>
      <c r="I12" s="3"/>
      <c r="J12" s="3"/>
      <c r="K12" s="4">
        <v>47</v>
      </c>
      <c r="M12" s="3"/>
      <c r="N12" s="3"/>
      <c r="O12" s="4">
        <v>20</v>
      </c>
      <c r="Q12" s="3"/>
      <c r="R12" s="3"/>
      <c r="S12" s="4">
        <v>20</v>
      </c>
      <c r="U12" s="3"/>
      <c r="V12" s="3"/>
      <c r="W12" s="4">
        <v>20</v>
      </c>
      <c r="Y12" s="3"/>
      <c r="Z12" s="3"/>
      <c r="AA12" s="4">
        <v>60</v>
      </c>
    </row>
    <row r="13" spans="1:28" x14ac:dyDescent="0.25">
      <c r="A13" s="77">
        <v>8</v>
      </c>
      <c r="B13" s="4">
        <v>8</v>
      </c>
      <c r="C13" s="4">
        <f>C12-A13+B13</f>
        <v>9</v>
      </c>
      <c r="E13" s="77">
        <v>8</v>
      </c>
      <c r="F13" s="4">
        <v>8</v>
      </c>
      <c r="G13" s="4">
        <f>G12-E13+F13</f>
        <v>56</v>
      </c>
      <c r="I13" s="77">
        <v>28</v>
      </c>
      <c r="K13" s="4">
        <f>K12-I13+J13</f>
        <v>19</v>
      </c>
      <c r="O13" s="4">
        <f>O12-M13+N13</f>
        <v>20</v>
      </c>
      <c r="Q13" s="77">
        <v>21</v>
      </c>
      <c r="S13" s="4">
        <f>S12-Q13+R13</f>
        <v>-1</v>
      </c>
      <c r="U13" s="77">
        <v>20</v>
      </c>
      <c r="W13" s="4">
        <f>W12-U13+V13</f>
        <v>0</v>
      </c>
      <c r="Y13" s="77"/>
      <c r="AA13" s="4">
        <f>AA12-Y13+Z13</f>
        <v>60</v>
      </c>
    </row>
    <row r="14" spans="1:28" x14ac:dyDescent="0.25">
      <c r="A14" s="77">
        <v>11</v>
      </c>
      <c r="C14" s="4">
        <f t="shared" ref="C14" si="18">C13-A14+B14</f>
        <v>-2</v>
      </c>
      <c r="F14" s="4">
        <v>4</v>
      </c>
      <c r="G14" s="4">
        <f t="shared" ref="G14" si="19">G13-E14+F14</f>
        <v>60</v>
      </c>
      <c r="I14" s="77">
        <v>23</v>
      </c>
      <c r="K14" s="4">
        <f t="shared" ref="K14" si="20">K13-I14+J14</f>
        <v>-4</v>
      </c>
      <c r="O14" s="4">
        <f t="shared" ref="O14" si="21">O13-M14+N14</f>
        <v>20</v>
      </c>
      <c r="S14" s="4">
        <f t="shared" ref="S14" si="22">S13-Q14+R14</f>
        <v>-1</v>
      </c>
      <c r="W14" s="4">
        <f t="shared" ref="W14" si="23">W13-U14+V14</f>
        <v>0</v>
      </c>
      <c r="Y14" s="77"/>
      <c r="AA14" s="4">
        <f t="shared" ref="AA14" si="24">AA13-Y14+Z14</f>
        <v>60</v>
      </c>
    </row>
    <row r="15" spans="1:28" s="91" customFormat="1" x14ac:dyDescent="0.25">
      <c r="A15" s="94"/>
      <c r="E15" s="94"/>
      <c r="I15" s="94"/>
      <c r="M15" s="94"/>
      <c r="Q15" s="94"/>
      <c r="U15" s="94"/>
    </row>
    <row r="16" spans="1:28" s="80" customFormat="1" x14ac:dyDescent="0.25">
      <c r="A16" s="78" t="s">
        <v>78</v>
      </c>
      <c r="B16" s="78"/>
      <c r="C16" s="72" t="s">
        <v>135</v>
      </c>
      <c r="D16" s="89"/>
      <c r="E16" s="78" t="s">
        <v>84</v>
      </c>
      <c r="F16" s="78"/>
      <c r="G16" s="1"/>
      <c r="H16" s="89"/>
      <c r="I16" s="79" t="s">
        <v>154</v>
      </c>
      <c r="J16" s="79"/>
      <c r="K16" s="69"/>
      <c r="L16" s="89"/>
      <c r="M16" s="79" t="s">
        <v>155</v>
      </c>
      <c r="N16" s="79"/>
      <c r="O16" s="69"/>
      <c r="P16" s="93"/>
      <c r="Q16" s="79" t="s">
        <v>156</v>
      </c>
      <c r="R16" s="79"/>
      <c r="S16" s="72" t="s">
        <v>135</v>
      </c>
      <c r="T16" s="93"/>
      <c r="U16" s="79" t="s">
        <v>157</v>
      </c>
      <c r="V16" s="79"/>
      <c r="W16" s="72" t="s">
        <v>135</v>
      </c>
      <c r="X16" s="93"/>
      <c r="Y16" s="88" t="s">
        <v>169</v>
      </c>
      <c r="Z16" s="79"/>
      <c r="AA16" s="72" t="s">
        <v>135</v>
      </c>
      <c r="AB16" s="93"/>
    </row>
    <row r="17" spans="1:28" x14ac:dyDescent="0.25">
      <c r="A17" s="76" t="s">
        <v>1</v>
      </c>
      <c r="B17" s="2" t="s">
        <v>2</v>
      </c>
      <c r="C17" s="2" t="s">
        <v>3</v>
      </c>
      <c r="D17" s="90"/>
      <c r="E17" s="76" t="s">
        <v>1</v>
      </c>
      <c r="F17" s="2" t="s">
        <v>2</v>
      </c>
      <c r="G17" s="2" t="s">
        <v>3</v>
      </c>
      <c r="I17" s="76" t="s">
        <v>1</v>
      </c>
      <c r="J17" s="2" t="s">
        <v>2</v>
      </c>
      <c r="K17" s="2" t="s">
        <v>3</v>
      </c>
      <c r="M17" s="76" t="s">
        <v>1</v>
      </c>
      <c r="N17" s="2" t="s">
        <v>2</v>
      </c>
      <c r="O17" s="2" t="s">
        <v>3</v>
      </c>
      <c r="Q17" s="76" t="s">
        <v>1</v>
      </c>
      <c r="R17" s="2" t="s">
        <v>2</v>
      </c>
      <c r="S17" s="2" t="s">
        <v>3</v>
      </c>
      <c r="U17" s="76" t="s">
        <v>1</v>
      </c>
      <c r="V17" s="2" t="s">
        <v>2</v>
      </c>
      <c r="W17" s="2" t="s">
        <v>3</v>
      </c>
      <c r="Y17" s="76" t="s">
        <v>1</v>
      </c>
      <c r="Z17" s="2" t="s">
        <v>2</v>
      </c>
      <c r="AA17" s="2" t="s">
        <v>3</v>
      </c>
    </row>
    <row r="18" spans="1:28" x14ac:dyDescent="0.25">
      <c r="A18" s="3"/>
      <c r="B18" s="3"/>
      <c r="C18" s="4">
        <v>9</v>
      </c>
      <c r="E18" s="3"/>
      <c r="F18" s="3"/>
      <c r="G18" s="4">
        <v>9</v>
      </c>
      <c r="I18" s="3"/>
      <c r="J18" s="3"/>
      <c r="K18" s="4">
        <v>20</v>
      </c>
      <c r="M18" s="3"/>
      <c r="N18" s="3"/>
      <c r="O18" s="4">
        <v>20</v>
      </c>
      <c r="Q18" s="3"/>
      <c r="R18" s="3"/>
      <c r="S18" s="4">
        <v>20</v>
      </c>
      <c r="U18" s="3"/>
      <c r="V18" s="3"/>
      <c r="W18" s="4">
        <v>20</v>
      </c>
      <c r="Y18" s="3"/>
      <c r="Z18" s="3"/>
      <c r="AA18" s="4">
        <v>60</v>
      </c>
    </row>
    <row r="19" spans="1:28" x14ac:dyDescent="0.25">
      <c r="A19" s="77">
        <v>13</v>
      </c>
      <c r="C19" s="4">
        <f>C18-A19+B19</f>
        <v>-4</v>
      </c>
      <c r="E19" s="77">
        <v>8</v>
      </c>
      <c r="F19" s="4">
        <v>4</v>
      </c>
      <c r="G19" s="4">
        <f>G18-E19+F19</f>
        <v>5</v>
      </c>
      <c r="K19" s="4">
        <f>K18-I19+J19</f>
        <v>20</v>
      </c>
      <c r="O19" s="4">
        <f>O18-M19+N19</f>
        <v>20</v>
      </c>
      <c r="Q19" s="77">
        <v>19</v>
      </c>
      <c r="S19" s="4">
        <f>S18-Q19+R19</f>
        <v>1</v>
      </c>
      <c r="U19" s="77">
        <v>21</v>
      </c>
      <c r="W19" s="4">
        <f>W18-U19+V19</f>
        <v>-1</v>
      </c>
      <c r="Y19" s="77">
        <v>13</v>
      </c>
      <c r="AA19" s="4">
        <f>AA18-Y19+Z19</f>
        <v>47</v>
      </c>
    </row>
    <row r="20" spans="1:28" x14ac:dyDescent="0.25">
      <c r="C20" s="4">
        <f t="shared" ref="C20" si="25">C19-A20+B20</f>
        <v>-4</v>
      </c>
      <c r="G20" s="4">
        <f t="shared" ref="G20" si="26">G19-E20+F20</f>
        <v>5</v>
      </c>
      <c r="K20" s="4">
        <f t="shared" ref="K20" si="27">K19-I20+J20</f>
        <v>20</v>
      </c>
      <c r="O20" s="4">
        <f t="shared" ref="O20" si="28">O19-M20+N20</f>
        <v>20</v>
      </c>
      <c r="Q20" s="77">
        <v>6</v>
      </c>
      <c r="S20" s="4">
        <f t="shared" ref="S20" si="29">S19-Q20+R20</f>
        <v>-5</v>
      </c>
      <c r="W20" s="4">
        <f t="shared" ref="W20" si="30">W19-U20+V20</f>
        <v>-1</v>
      </c>
      <c r="Y20" s="77"/>
      <c r="AA20" s="4">
        <f t="shared" ref="AA20" si="31">AA19-Y20+Z20</f>
        <v>47</v>
      </c>
    </row>
    <row r="21" spans="1:28" s="91" customFormat="1" x14ac:dyDescent="0.25">
      <c r="A21" s="94"/>
      <c r="E21" s="94"/>
      <c r="I21" s="94"/>
      <c r="M21" s="94"/>
      <c r="Q21" s="94"/>
      <c r="U21" s="94"/>
    </row>
    <row r="22" spans="1:28" s="80" customFormat="1" x14ac:dyDescent="0.25">
      <c r="A22" s="78" t="s">
        <v>79</v>
      </c>
      <c r="B22" s="78"/>
      <c r="C22" s="72" t="s">
        <v>135</v>
      </c>
      <c r="D22" s="89"/>
      <c r="E22" s="78" t="s">
        <v>86</v>
      </c>
      <c r="F22" s="78"/>
      <c r="G22" s="72" t="s">
        <v>135</v>
      </c>
      <c r="H22" s="93"/>
      <c r="I22" s="79" t="s">
        <v>158</v>
      </c>
      <c r="J22" s="79"/>
      <c r="K22" s="69"/>
      <c r="L22" s="93"/>
      <c r="M22" s="79" t="s">
        <v>159</v>
      </c>
      <c r="N22" s="79"/>
      <c r="O22" s="72" t="s">
        <v>135</v>
      </c>
      <c r="P22" s="93"/>
      <c r="Q22" s="79" t="s">
        <v>160</v>
      </c>
      <c r="R22" s="79"/>
      <c r="S22" s="72" t="s">
        <v>135</v>
      </c>
      <c r="T22" s="93"/>
      <c r="U22" s="79" t="s">
        <v>161</v>
      </c>
      <c r="V22" s="79"/>
      <c r="W22" s="72" t="s">
        <v>135</v>
      </c>
      <c r="X22" s="93"/>
      <c r="Y22" s="88" t="s">
        <v>170</v>
      </c>
      <c r="Z22" s="79"/>
      <c r="AA22" s="72" t="s">
        <v>135</v>
      </c>
      <c r="AB22" s="93"/>
    </row>
    <row r="23" spans="1:28" x14ac:dyDescent="0.25">
      <c r="A23" s="76" t="s">
        <v>1</v>
      </c>
      <c r="B23" s="2" t="s">
        <v>2</v>
      </c>
      <c r="C23" s="2" t="s">
        <v>3</v>
      </c>
      <c r="D23" s="90"/>
      <c r="E23" s="76" t="s">
        <v>1</v>
      </c>
      <c r="F23" s="2" t="s">
        <v>2</v>
      </c>
      <c r="G23" s="2" t="s">
        <v>3</v>
      </c>
      <c r="I23" s="76" t="s">
        <v>1</v>
      </c>
      <c r="J23" s="2" t="s">
        <v>2</v>
      </c>
      <c r="K23" s="2" t="s">
        <v>3</v>
      </c>
      <c r="M23" s="76" t="s">
        <v>1</v>
      </c>
      <c r="N23" s="2" t="s">
        <v>2</v>
      </c>
      <c r="O23" s="2" t="s">
        <v>3</v>
      </c>
      <c r="Q23" s="76" t="s">
        <v>1</v>
      </c>
      <c r="R23" s="2" t="s">
        <v>2</v>
      </c>
      <c r="S23" s="2" t="s">
        <v>3</v>
      </c>
      <c r="U23" s="76" t="s">
        <v>1</v>
      </c>
      <c r="V23" s="2" t="s">
        <v>2</v>
      </c>
      <c r="W23" s="2" t="s">
        <v>3</v>
      </c>
      <c r="Y23" s="76" t="s">
        <v>1</v>
      </c>
      <c r="Z23" s="2" t="s">
        <v>2</v>
      </c>
      <c r="AA23" s="2" t="s">
        <v>3</v>
      </c>
    </row>
    <row r="24" spans="1:28" x14ac:dyDescent="0.25">
      <c r="A24" s="3"/>
      <c r="B24" s="3"/>
      <c r="C24" s="4">
        <v>5</v>
      </c>
      <c r="E24" s="3"/>
      <c r="F24" s="3"/>
      <c r="G24" s="4">
        <v>5</v>
      </c>
      <c r="I24" s="3"/>
      <c r="J24" s="3"/>
      <c r="K24" s="4">
        <v>20</v>
      </c>
      <c r="M24" s="3"/>
      <c r="N24" s="3"/>
      <c r="O24" s="4">
        <v>20</v>
      </c>
      <c r="Q24" s="3"/>
      <c r="R24" s="3"/>
      <c r="S24" s="4">
        <v>20</v>
      </c>
      <c r="U24" s="3"/>
      <c r="V24" s="3"/>
      <c r="W24" s="4">
        <v>40</v>
      </c>
      <c r="Y24" s="3"/>
      <c r="Z24" s="3"/>
      <c r="AA24" s="4">
        <v>60</v>
      </c>
    </row>
    <row r="25" spans="1:28" x14ac:dyDescent="0.25">
      <c r="A25" s="77">
        <v>4</v>
      </c>
      <c r="C25" s="4">
        <f>C24-A25+B25</f>
        <v>1</v>
      </c>
      <c r="E25" s="77">
        <v>6</v>
      </c>
      <c r="F25" s="4">
        <v>4</v>
      </c>
      <c r="G25" s="4">
        <f>G24-E25+F25</f>
        <v>3</v>
      </c>
      <c r="K25" s="4">
        <f>K24-I25+J25</f>
        <v>20</v>
      </c>
      <c r="M25" s="77">
        <v>12</v>
      </c>
      <c r="O25" s="4">
        <f>O24-M25+N25</f>
        <v>8</v>
      </c>
      <c r="Q25" s="77">
        <v>24</v>
      </c>
      <c r="S25" s="4">
        <f>S24-Q25+R25</f>
        <v>-4</v>
      </c>
      <c r="U25" s="77">
        <v>41</v>
      </c>
      <c r="W25" s="4">
        <f>W24-U25+V25</f>
        <v>-1</v>
      </c>
      <c r="Y25" s="77">
        <v>61</v>
      </c>
      <c r="AA25" s="4">
        <f>AA24-Y25+Z25</f>
        <v>-1</v>
      </c>
    </row>
    <row r="26" spans="1:28" x14ac:dyDescent="0.25">
      <c r="A26" s="77">
        <v>7</v>
      </c>
      <c r="C26" s="4">
        <f t="shared" ref="C26" si="32">C25-A26+B26</f>
        <v>-6</v>
      </c>
      <c r="G26" s="4">
        <f t="shared" ref="G26" si="33">G25-E26+F26</f>
        <v>3</v>
      </c>
      <c r="K26" s="4">
        <f t="shared" ref="K26" si="34">K25-I26+J26</f>
        <v>20</v>
      </c>
      <c r="M26" s="77">
        <v>17</v>
      </c>
      <c r="O26" s="4">
        <f t="shared" ref="O26" si="35">O25-M26+N26</f>
        <v>-9</v>
      </c>
      <c r="S26" s="4">
        <f t="shared" ref="S26" si="36">S25-Q26+R26</f>
        <v>-4</v>
      </c>
      <c r="W26" s="4">
        <f t="shared" ref="W26" si="37">W25-U26+V26</f>
        <v>-1</v>
      </c>
      <c r="Y26" s="77"/>
      <c r="AA26" s="4">
        <f t="shared" ref="AA26" si="38">AA25-Y26+Z26</f>
        <v>-1</v>
      </c>
    </row>
    <row r="27" spans="1:28" s="91" customFormat="1" x14ac:dyDescent="0.25">
      <c r="A27" s="94"/>
      <c r="E27" s="94"/>
      <c r="I27" s="94"/>
      <c r="M27" s="94"/>
      <c r="Q27" s="94"/>
      <c r="U27" s="94"/>
    </row>
    <row r="28" spans="1:28" s="80" customFormat="1" x14ac:dyDescent="0.25">
      <c r="A28" s="78" t="s">
        <v>80</v>
      </c>
      <c r="B28" s="78"/>
      <c r="C28" s="72" t="s">
        <v>135</v>
      </c>
      <c r="D28" s="89"/>
      <c r="E28" s="78" t="s">
        <v>85</v>
      </c>
      <c r="F28" s="78"/>
      <c r="G28" s="72" t="s">
        <v>135</v>
      </c>
      <c r="H28" s="89"/>
      <c r="I28" s="79" t="s">
        <v>162</v>
      </c>
      <c r="J28" s="79"/>
      <c r="K28" s="69"/>
      <c r="L28" s="89"/>
      <c r="M28" s="79" t="s">
        <v>163</v>
      </c>
      <c r="N28" s="79"/>
      <c r="O28" s="72" t="s">
        <v>135</v>
      </c>
      <c r="P28" s="93"/>
      <c r="Q28" s="79" t="s">
        <v>164</v>
      </c>
      <c r="R28" s="79"/>
      <c r="S28" s="72" t="s">
        <v>135</v>
      </c>
      <c r="T28" s="93"/>
      <c r="U28" s="79" t="s">
        <v>165</v>
      </c>
      <c r="V28" s="79"/>
      <c r="W28" s="72" t="s">
        <v>135</v>
      </c>
      <c r="X28" s="93"/>
      <c r="Y28" s="88" t="s">
        <v>171</v>
      </c>
      <c r="Z28" s="79"/>
      <c r="AA28" s="72" t="s">
        <v>135</v>
      </c>
      <c r="AB28" s="93"/>
    </row>
    <row r="29" spans="1:28" x14ac:dyDescent="0.25">
      <c r="A29" s="76" t="s">
        <v>1</v>
      </c>
      <c r="B29" s="2" t="s">
        <v>2</v>
      </c>
      <c r="C29" s="2" t="s">
        <v>3</v>
      </c>
      <c r="D29" s="90"/>
      <c r="E29" s="76" t="s">
        <v>1</v>
      </c>
      <c r="F29" s="2" t="s">
        <v>2</v>
      </c>
      <c r="G29" s="2" t="s">
        <v>3</v>
      </c>
      <c r="I29" s="76" t="s">
        <v>1</v>
      </c>
      <c r="J29" s="2" t="s">
        <v>2</v>
      </c>
      <c r="K29" s="2" t="s">
        <v>3</v>
      </c>
      <c r="M29" s="76" t="s">
        <v>1</v>
      </c>
      <c r="N29" s="2" t="s">
        <v>2</v>
      </c>
      <c r="O29" s="2" t="s">
        <v>3</v>
      </c>
      <c r="Q29" s="76" t="s">
        <v>1</v>
      </c>
      <c r="R29" s="2" t="s">
        <v>2</v>
      </c>
      <c r="S29" s="2" t="s">
        <v>3</v>
      </c>
      <c r="U29" s="76" t="s">
        <v>1</v>
      </c>
      <c r="V29" s="2" t="s">
        <v>2</v>
      </c>
      <c r="W29" s="2" t="s">
        <v>3</v>
      </c>
      <c r="Y29" s="76" t="s">
        <v>1</v>
      </c>
      <c r="Z29" s="2" t="s">
        <v>2</v>
      </c>
      <c r="AA29" s="2" t="s">
        <v>3</v>
      </c>
    </row>
    <row r="30" spans="1:28" x14ac:dyDescent="0.25">
      <c r="A30" s="3"/>
      <c r="B30" s="3"/>
      <c r="C30" s="4">
        <v>6</v>
      </c>
      <c r="E30" s="3"/>
      <c r="F30" s="3"/>
      <c r="G30" s="4">
        <v>6</v>
      </c>
      <c r="I30" s="3"/>
      <c r="J30" s="3"/>
      <c r="K30" s="4">
        <v>20</v>
      </c>
      <c r="M30" s="3"/>
      <c r="N30" s="3"/>
      <c r="O30" s="4">
        <v>20</v>
      </c>
      <c r="Q30" s="3"/>
      <c r="R30" s="3"/>
      <c r="S30" s="4">
        <v>20</v>
      </c>
      <c r="U30" s="3"/>
      <c r="V30" s="3"/>
      <c r="W30" s="4">
        <v>60</v>
      </c>
      <c r="Y30" s="3"/>
      <c r="Z30" s="3"/>
      <c r="AA30" s="4">
        <v>60</v>
      </c>
    </row>
    <row r="31" spans="1:28" x14ac:dyDescent="0.25">
      <c r="A31" s="77">
        <v>6</v>
      </c>
      <c r="C31" s="4">
        <f>C30-A31+B31</f>
        <v>0</v>
      </c>
      <c r="E31" s="77">
        <v>10</v>
      </c>
      <c r="F31" s="4">
        <v>4</v>
      </c>
      <c r="G31" s="4">
        <f>G30-E31+F31</f>
        <v>0</v>
      </c>
      <c r="K31" s="4">
        <f>K30-I31+J31</f>
        <v>20</v>
      </c>
      <c r="M31" s="77">
        <v>15</v>
      </c>
      <c r="O31" s="4">
        <f>O30-M31+N31</f>
        <v>5</v>
      </c>
      <c r="Q31" s="77">
        <v>23</v>
      </c>
      <c r="S31" s="4">
        <f>S30-Q31+R31</f>
        <v>-3</v>
      </c>
      <c r="U31" s="77">
        <v>68</v>
      </c>
      <c r="W31" s="4">
        <f>W30-U31+V31</f>
        <v>-8</v>
      </c>
      <c r="Y31" s="77">
        <v>64</v>
      </c>
      <c r="AA31" s="4">
        <f>AA30-Y31+Z31</f>
        <v>-4</v>
      </c>
    </row>
    <row r="32" spans="1:28" x14ac:dyDescent="0.25">
      <c r="C32" s="4">
        <f t="shared" ref="C32" si="39">C31-A32+B32</f>
        <v>0</v>
      </c>
      <c r="G32" s="4">
        <f t="shared" ref="G32" si="40">G31-E32+F32</f>
        <v>0</v>
      </c>
      <c r="K32" s="4">
        <f t="shared" ref="K32" si="41">K31-I32+J32</f>
        <v>20</v>
      </c>
      <c r="M32" s="77">
        <v>10</v>
      </c>
      <c r="O32" s="4">
        <f t="shared" ref="O32" si="42">O31-M32+N32</f>
        <v>-5</v>
      </c>
      <c r="S32" s="4">
        <f t="shared" ref="S32" si="43">S31-Q32+R32</f>
        <v>-3</v>
      </c>
      <c r="W32" s="4">
        <f t="shared" ref="W32" si="44">W31-U32+V32</f>
        <v>-8</v>
      </c>
      <c r="Y32" s="77"/>
      <c r="AA32" s="4">
        <f t="shared" ref="AA32" si="45">AA31-Y32+Z32</f>
        <v>-4</v>
      </c>
    </row>
    <row r="33" spans="1:28" s="91" customFormat="1" x14ac:dyDescent="0.25">
      <c r="A33" s="94"/>
      <c r="E33" s="94"/>
      <c r="I33" s="94"/>
      <c r="M33" s="94"/>
      <c r="Q33" s="94"/>
      <c r="U33" s="94"/>
    </row>
    <row r="34" spans="1:28" s="80" customFormat="1" x14ac:dyDescent="0.25">
      <c r="A34" s="78" t="s">
        <v>81</v>
      </c>
      <c r="B34" s="78"/>
      <c r="C34" s="72" t="s">
        <v>135</v>
      </c>
      <c r="D34" s="89"/>
      <c r="E34" s="78" t="s">
        <v>87</v>
      </c>
      <c r="F34" s="78"/>
      <c r="G34" s="72" t="s">
        <v>135</v>
      </c>
      <c r="H34" s="93"/>
      <c r="I34" s="78" t="s">
        <v>178</v>
      </c>
      <c r="J34" s="78"/>
      <c r="K34" s="72" t="s">
        <v>135</v>
      </c>
      <c r="L34" s="93"/>
      <c r="M34" s="88" t="s">
        <v>172</v>
      </c>
      <c r="N34" s="79"/>
      <c r="O34" s="72" t="s">
        <v>135</v>
      </c>
      <c r="P34" s="93"/>
      <c r="Q34" s="88" t="s">
        <v>173</v>
      </c>
      <c r="R34" s="79"/>
      <c r="S34" s="72" t="s">
        <v>135</v>
      </c>
      <c r="T34" s="93"/>
      <c r="U34" s="88" t="s">
        <v>174</v>
      </c>
      <c r="V34" s="79"/>
      <c r="W34" s="72" t="s">
        <v>135</v>
      </c>
      <c r="X34" s="93"/>
      <c r="Y34" s="88" t="s">
        <v>166</v>
      </c>
      <c r="Z34" s="79"/>
      <c r="AA34" s="69"/>
      <c r="AB34" s="93"/>
    </row>
    <row r="35" spans="1:28" x14ac:dyDescent="0.25">
      <c r="A35" s="76" t="s">
        <v>1</v>
      </c>
      <c r="B35" s="2" t="s">
        <v>2</v>
      </c>
      <c r="C35" s="2" t="s">
        <v>3</v>
      </c>
      <c r="D35" s="90"/>
      <c r="E35" s="76" t="s">
        <v>1</v>
      </c>
      <c r="F35" s="2" t="s">
        <v>2</v>
      </c>
      <c r="G35" s="2" t="s">
        <v>3</v>
      </c>
      <c r="I35" s="76" t="s">
        <v>1</v>
      </c>
      <c r="J35" s="2" t="s">
        <v>2</v>
      </c>
      <c r="K35" s="2" t="s">
        <v>3</v>
      </c>
      <c r="M35" s="76" t="s">
        <v>1</v>
      </c>
      <c r="N35" s="2" t="s">
        <v>2</v>
      </c>
      <c r="O35" s="2" t="s">
        <v>3</v>
      </c>
      <c r="Q35" s="76" t="s">
        <v>1</v>
      </c>
      <c r="R35" s="2" t="s">
        <v>2</v>
      </c>
      <c r="S35" s="2" t="s">
        <v>3</v>
      </c>
      <c r="U35" s="76" t="s">
        <v>1</v>
      </c>
      <c r="V35" s="2" t="s">
        <v>2</v>
      </c>
      <c r="W35" s="2" t="s">
        <v>3</v>
      </c>
      <c r="Y35" s="76" t="s">
        <v>1</v>
      </c>
      <c r="Z35" s="2" t="s">
        <v>2</v>
      </c>
      <c r="AA35" s="2" t="s">
        <v>3</v>
      </c>
    </row>
    <row r="36" spans="1:28" x14ac:dyDescent="0.25">
      <c r="A36" s="3"/>
      <c r="B36" s="3"/>
      <c r="C36" s="4">
        <v>6</v>
      </c>
      <c r="E36" s="3"/>
      <c r="F36" s="3"/>
      <c r="G36" s="4">
        <v>6</v>
      </c>
      <c r="I36" s="3"/>
      <c r="J36" s="3"/>
      <c r="K36" s="4">
        <v>25</v>
      </c>
      <c r="M36" s="3"/>
      <c r="N36" s="3"/>
      <c r="O36" s="4">
        <v>60</v>
      </c>
      <c r="Q36" s="3"/>
      <c r="R36" s="3"/>
      <c r="S36" s="4">
        <v>60</v>
      </c>
      <c r="U36" s="3"/>
      <c r="V36" s="3"/>
      <c r="W36" s="4">
        <v>60</v>
      </c>
      <c r="Y36" s="3"/>
      <c r="Z36" s="3"/>
      <c r="AA36" s="4">
        <v>30</v>
      </c>
    </row>
    <row r="37" spans="1:28" x14ac:dyDescent="0.25">
      <c r="A37" s="77">
        <v>6</v>
      </c>
      <c r="C37" s="4">
        <f>C36-A37+B37</f>
        <v>0</v>
      </c>
      <c r="E37" s="77">
        <v>7</v>
      </c>
      <c r="F37" s="4">
        <v>4</v>
      </c>
      <c r="G37" s="4">
        <f>G36-E37+F37</f>
        <v>3</v>
      </c>
      <c r="I37" s="77">
        <v>16</v>
      </c>
      <c r="K37" s="4">
        <f>K36-I37+J37</f>
        <v>9</v>
      </c>
      <c r="O37" s="4">
        <f>O36-M37+N37</f>
        <v>60</v>
      </c>
      <c r="S37" s="4">
        <f>S36-Q37+R37</f>
        <v>60</v>
      </c>
      <c r="W37" s="4">
        <f>W36-U37+V37</f>
        <v>60</v>
      </c>
      <c r="Y37" s="77"/>
      <c r="AA37" s="4">
        <f>AA36-Y37+Z37</f>
        <v>30</v>
      </c>
    </row>
    <row r="38" spans="1:28" x14ac:dyDescent="0.25">
      <c r="C38" s="4">
        <f t="shared" ref="C38" si="46">C37-A38+B38</f>
        <v>0</v>
      </c>
      <c r="G38" s="4">
        <f t="shared" ref="G38" si="47">G37-E38+F38</f>
        <v>3</v>
      </c>
      <c r="I38" s="77">
        <v>31</v>
      </c>
      <c r="K38" s="4">
        <f t="shared" ref="K38" si="48">K37-I38+J38</f>
        <v>-22</v>
      </c>
      <c r="O38" s="4">
        <f t="shared" ref="O38" si="49">O37-M38+N38</f>
        <v>60</v>
      </c>
      <c r="S38" s="4">
        <f t="shared" ref="S38" si="50">S37-Q38+R38</f>
        <v>60</v>
      </c>
      <c r="W38" s="4">
        <f t="shared" ref="W38" si="51">W37-U38+V38</f>
        <v>60</v>
      </c>
      <c r="Y38" s="77"/>
      <c r="AA38" s="4">
        <f t="shared" ref="AA38" si="52">AA37-Y38+Z38</f>
        <v>30</v>
      </c>
    </row>
    <row r="39" spans="1:28" s="91" customFormat="1" x14ac:dyDescent="0.25">
      <c r="A39" s="94"/>
      <c r="E39" s="94"/>
      <c r="I39" s="94"/>
      <c r="M39" s="94"/>
      <c r="Q39" s="94"/>
      <c r="U39" s="94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/>
  </sheetViews>
  <sheetFormatPr defaultRowHeight="15.75" x14ac:dyDescent="0.25"/>
  <cols>
    <col min="1" max="1" width="7.875" style="77" bestFit="1" customWidth="1"/>
    <col min="2" max="2" width="7.375" style="4" customWidth="1"/>
    <col min="3" max="3" width="10.75" style="4" bestFit="1" customWidth="1"/>
    <col min="4" max="4" width="3.125" style="91" customWidth="1"/>
    <col min="5" max="5" width="7.875" style="77" bestFit="1" customWidth="1"/>
    <col min="6" max="6" width="7.375" style="4" customWidth="1"/>
    <col min="7" max="7" width="10.75" style="4" bestFit="1" customWidth="1"/>
    <col min="8" max="8" width="3.125" style="91" customWidth="1"/>
    <col min="9" max="9" width="7.875" style="77" bestFit="1" customWidth="1"/>
    <col min="10" max="10" width="7.375" style="4" customWidth="1"/>
    <col min="11" max="11" width="10.75" style="4" bestFit="1" customWidth="1"/>
    <col min="12" max="12" width="3.125" style="91" customWidth="1"/>
    <col min="13" max="13" width="7.875" style="77" bestFit="1" customWidth="1"/>
    <col min="14" max="14" width="7.375" style="4" customWidth="1"/>
    <col min="15" max="15" width="10.75" style="4" bestFit="1" customWidth="1"/>
    <col min="16" max="16" width="3.125" style="91" customWidth="1"/>
    <col min="17" max="17" width="7.875" style="77" bestFit="1" customWidth="1"/>
    <col min="18" max="18" width="7.375" style="4" customWidth="1"/>
    <col min="19" max="19" width="10.75" style="4" bestFit="1" customWidth="1"/>
    <col min="20" max="20" width="3.125" style="91" customWidth="1"/>
    <col min="21" max="21" width="7.875" style="77" bestFit="1" customWidth="1"/>
    <col min="22" max="22" width="7.375" style="4" customWidth="1"/>
    <col min="23" max="23" width="10.75" style="4" bestFit="1" customWidth="1"/>
    <col min="24" max="24" width="2.75" style="91" customWidth="1"/>
    <col min="25" max="16384" width="9" style="4"/>
  </cols>
  <sheetData>
    <row r="1" spans="1:24" s="6" customFormat="1" x14ac:dyDescent="0.25">
      <c r="A1" s="81" t="s">
        <v>0</v>
      </c>
      <c r="B1" s="81"/>
      <c r="C1" s="1"/>
      <c r="D1" s="89"/>
      <c r="E1" s="81" t="s">
        <v>4</v>
      </c>
      <c r="F1" s="81"/>
      <c r="G1" s="1"/>
      <c r="H1" s="89"/>
      <c r="I1" s="81" t="s">
        <v>39</v>
      </c>
      <c r="J1" s="81"/>
      <c r="K1" s="98" t="s">
        <v>213</v>
      </c>
      <c r="L1" s="89"/>
      <c r="M1" s="97" t="s">
        <v>32</v>
      </c>
      <c r="N1" s="82"/>
      <c r="O1" s="70"/>
      <c r="P1" s="89"/>
      <c r="Q1" s="97" t="s">
        <v>32</v>
      </c>
      <c r="R1" s="82"/>
      <c r="S1" s="70"/>
      <c r="T1" s="89"/>
      <c r="U1" s="83" t="s">
        <v>51</v>
      </c>
      <c r="V1" s="83"/>
      <c r="W1" s="71"/>
      <c r="X1" s="89"/>
    </row>
    <row r="2" spans="1:24" s="1" customFormat="1" x14ac:dyDescent="0.25">
      <c r="A2" s="76" t="s">
        <v>1</v>
      </c>
      <c r="B2" s="2" t="s">
        <v>2</v>
      </c>
      <c r="C2" s="2" t="s">
        <v>3</v>
      </c>
      <c r="D2" s="92"/>
      <c r="E2" s="76" t="s">
        <v>1</v>
      </c>
      <c r="F2" s="2" t="s">
        <v>2</v>
      </c>
      <c r="G2" s="2" t="s">
        <v>3</v>
      </c>
      <c r="H2" s="92"/>
      <c r="I2" s="76" t="s">
        <v>1</v>
      </c>
      <c r="J2" s="2" t="s">
        <v>2</v>
      </c>
      <c r="K2" s="2" t="s">
        <v>3</v>
      </c>
      <c r="L2" s="92"/>
      <c r="M2" s="76" t="s">
        <v>1</v>
      </c>
      <c r="N2" s="2" t="s">
        <v>2</v>
      </c>
      <c r="O2" s="2" t="s">
        <v>3</v>
      </c>
      <c r="P2" s="92"/>
      <c r="Q2" s="76" t="s">
        <v>1</v>
      </c>
      <c r="R2" s="2" t="s">
        <v>2</v>
      </c>
      <c r="S2" s="2" t="s">
        <v>3</v>
      </c>
      <c r="T2" s="92"/>
      <c r="U2" s="76" t="s">
        <v>1</v>
      </c>
      <c r="V2" s="2" t="s">
        <v>2</v>
      </c>
      <c r="W2" s="2" t="s">
        <v>3</v>
      </c>
      <c r="X2" s="92"/>
    </row>
    <row r="3" spans="1:24" x14ac:dyDescent="0.25">
      <c r="A3" s="3"/>
      <c r="B3" s="3"/>
      <c r="C3" s="4">
        <v>459</v>
      </c>
      <c r="E3" s="3"/>
      <c r="F3" s="3"/>
      <c r="G3" s="4">
        <v>445</v>
      </c>
      <c r="I3" s="3"/>
      <c r="J3" s="3"/>
      <c r="K3" s="4">
        <v>154</v>
      </c>
      <c r="M3" s="3"/>
      <c r="N3" s="3"/>
      <c r="O3" s="4">
        <v>68</v>
      </c>
      <c r="Q3" s="3"/>
      <c r="R3" s="3"/>
      <c r="S3" s="4">
        <v>68</v>
      </c>
      <c r="U3" s="3"/>
      <c r="V3" s="3"/>
      <c r="W3" s="4">
        <f>4*X3</f>
        <v>104</v>
      </c>
      <c r="X3" s="91">
        <v>26</v>
      </c>
    </row>
    <row r="4" spans="1:24" x14ac:dyDescent="0.25">
      <c r="A4" s="77">
        <v>98</v>
      </c>
      <c r="C4" s="4">
        <f>C3-A4+B4</f>
        <v>361</v>
      </c>
      <c r="E4" s="77">
        <v>36</v>
      </c>
      <c r="G4" s="4">
        <f>G3-E4+F4</f>
        <v>409</v>
      </c>
      <c r="I4" s="77">
        <v>44</v>
      </c>
      <c r="K4" s="4">
        <f>K3-I4+J4</f>
        <v>110</v>
      </c>
      <c r="O4" s="4">
        <f>O3-M4+N4</f>
        <v>68</v>
      </c>
      <c r="Q4" s="77">
        <v>6</v>
      </c>
      <c r="S4" s="4">
        <f>S3-Q4+R4</f>
        <v>62</v>
      </c>
      <c r="W4" s="4">
        <f>W3-U4+V4</f>
        <v>104</v>
      </c>
    </row>
    <row r="5" spans="1:24" x14ac:dyDescent="0.25">
      <c r="A5" s="77">
        <v>71</v>
      </c>
      <c r="C5" s="4">
        <f t="shared" ref="C5:C6" si="0">C4-A5+B5</f>
        <v>290</v>
      </c>
      <c r="G5" s="4">
        <f t="shared" ref="G5:G6" si="1">G4-E5+F5</f>
        <v>409</v>
      </c>
      <c r="K5" s="4">
        <f t="shared" ref="K5:K6" si="2">K4-I5+J5</f>
        <v>110</v>
      </c>
      <c r="O5" s="4">
        <f t="shared" ref="O5" si="3">O4-M5+N5</f>
        <v>68</v>
      </c>
      <c r="S5" s="4">
        <f t="shared" ref="S5" si="4">S4-Q5+R5</f>
        <v>62</v>
      </c>
      <c r="W5" s="4">
        <f t="shared" ref="W5" si="5">W4-U5+V5</f>
        <v>104</v>
      </c>
    </row>
    <row r="6" spans="1:24" x14ac:dyDescent="0.25">
      <c r="A6" s="77">
        <v>37</v>
      </c>
      <c r="C6" s="4">
        <f t="shared" si="0"/>
        <v>253</v>
      </c>
      <c r="G6" s="4">
        <f t="shared" si="1"/>
        <v>409</v>
      </c>
      <c r="K6" s="4">
        <f t="shared" si="2"/>
        <v>110</v>
      </c>
      <c r="O6" s="4">
        <f>O5-M6+N6</f>
        <v>68</v>
      </c>
      <c r="S6" s="4">
        <f>S5-Q6+R6</f>
        <v>62</v>
      </c>
      <c r="W6" s="4">
        <f>W5-U6+V6</f>
        <v>104</v>
      </c>
    </row>
    <row r="7" spans="1:24" x14ac:dyDescent="0.25">
      <c r="A7" s="77">
        <v>39</v>
      </c>
      <c r="C7" s="4">
        <f t="shared" ref="C7" si="6">C6-A7+B7</f>
        <v>214</v>
      </c>
      <c r="G7" s="4">
        <f t="shared" ref="G7" si="7">G6-E7+F7</f>
        <v>409</v>
      </c>
      <c r="K7" s="4">
        <f t="shared" ref="K7" si="8">K6-I7+J7</f>
        <v>110</v>
      </c>
      <c r="O7" s="4">
        <f>O6-M7+N7</f>
        <v>68</v>
      </c>
      <c r="S7" s="4">
        <f>S6-Q7+R7</f>
        <v>62</v>
      </c>
      <c r="W7" s="4">
        <f>W6-U7+V7</f>
        <v>104</v>
      </c>
    </row>
    <row r="8" spans="1:24" s="91" customFormat="1" x14ac:dyDescent="0.25">
      <c r="A8" s="94"/>
      <c r="E8" s="94"/>
      <c r="I8" s="94"/>
      <c r="M8" s="94"/>
      <c r="Q8" s="94"/>
      <c r="U8" s="94"/>
    </row>
    <row r="9" spans="1:24" s="80" customFormat="1" x14ac:dyDescent="0.25">
      <c r="A9" s="81" t="s">
        <v>43</v>
      </c>
      <c r="B9" s="81"/>
      <c r="C9" s="1"/>
      <c r="D9" s="93"/>
      <c r="E9" s="81" t="s">
        <v>41</v>
      </c>
      <c r="F9" s="81"/>
      <c r="G9" s="1"/>
      <c r="H9" s="93"/>
      <c r="I9" s="81" t="s">
        <v>40</v>
      </c>
      <c r="J9" s="81"/>
      <c r="K9" s="98" t="s">
        <v>213</v>
      </c>
      <c r="L9" s="93"/>
      <c r="M9" s="97" t="s">
        <v>32</v>
      </c>
      <c r="N9" s="82"/>
      <c r="O9" s="70"/>
      <c r="P9" s="89"/>
      <c r="Q9" s="97" t="s">
        <v>32</v>
      </c>
      <c r="R9" s="82"/>
      <c r="S9" s="70"/>
      <c r="T9" s="93"/>
      <c r="U9" s="83" t="s">
        <v>50</v>
      </c>
      <c r="V9" s="83"/>
      <c r="W9" s="71"/>
      <c r="X9" s="93"/>
    </row>
    <row r="10" spans="1:24" x14ac:dyDescent="0.25">
      <c r="A10" s="76" t="s">
        <v>1</v>
      </c>
      <c r="B10" s="2" t="s">
        <v>2</v>
      </c>
      <c r="C10" s="2" t="s">
        <v>3</v>
      </c>
      <c r="E10" s="76" t="s">
        <v>1</v>
      </c>
      <c r="F10" s="2" t="s">
        <v>2</v>
      </c>
      <c r="G10" s="2" t="s">
        <v>3</v>
      </c>
      <c r="I10" s="76" t="s">
        <v>1</v>
      </c>
      <c r="J10" s="2" t="s">
        <v>2</v>
      </c>
      <c r="K10" s="2" t="s">
        <v>3</v>
      </c>
      <c r="M10" s="76" t="s">
        <v>1</v>
      </c>
      <c r="N10" s="2" t="s">
        <v>2</v>
      </c>
      <c r="O10" s="2" t="s">
        <v>3</v>
      </c>
      <c r="Q10" s="76" t="s">
        <v>1</v>
      </c>
      <c r="R10" s="2" t="s">
        <v>2</v>
      </c>
      <c r="S10" s="2" t="s">
        <v>3</v>
      </c>
      <c r="U10" s="76" t="s">
        <v>1</v>
      </c>
      <c r="V10" s="2" t="s">
        <v>2</v>
      </c>
      <c r="W10" s="2" t="s">
        <v>3</v>
      </c>
    </row>
    <row r="11" spans="1:24" x14ac:dyDescent="0.25">
      <c r="A11" s="3"/>
      <c r="B11" s="3"/>
      <c r="C11" s="4">
        <v>68</v>
      </c>
      <c r="E11" s="3"/>
      <c r="F11" s="3"/>
      <c r="G11" s="4">
        <v>42</v>
      </c>
      <c r="I11" s="3"/>
      <c r="J11" s="3"/>
      <c r="K11" s="4">
        <v>39</v>
      </c>
      <c r="M11" s="3"/>
      <c r="N11" s="3"/>
      <c r="O11" s="4">
        <v>68</v>
      </c>
      <c r="Q11" s="3"/>
      <c r="R11" s="3"/>
      <c r="S11" s="4">
        <v>68</v>
      </c>
      <c r="U11" s="3"/>
      <c r="V11" s="3"/>
      <c r="W11" s="4">
        <f>4*X11</f>
        <v>104</v>
      </c>
      <c r="X11" s="91">
        <v>26</v>
      </c>
    </row>
    <row r="12" spans="1:24" x14ac:dyDescent="0.25">
      <c r="C12" s="4">
        <f>C11-A12+B12</f>
        <v>68</v>
      </c>
      <c r="G12" s="4">
        <f>G11-E12+F12</f>
        <v>42</v>
      </c>
      <c r="I12" s="77">
        <v>31</v>
      </c>
      <c r="K12" s="4">
        <f>K11-I12+J12</f>
        <v>8</v>
      </c>
      <c r="O12" s="4">
        <f>O11-M12+N12</f>
        <v>68</v>
      </c>
      <c r="Q12" s="77">
        <v>7</v>
      </c>
      <c r="S12" s="4">
        <f>S11-Q12+R12</f>
        <v>61</v>
      </c>
      <c r="W12" s="4">
        <f>W11-U12+V12</f>
        <v>104</v>
      </c>
    </row>
    <row r="13" spans="1:24" x14ac:dyDescent="0.25">
      <c r="C13" s="4">
        <f t="shared" ref="C13" si="9">C12-A13+B13</f>
        <v>68</v>
      </c>
      <c r="G13" s="4">
        <f t="shared" ref="G13" si="10">G12-E13+F13</f>
        <v>42</v>
      </c>
      <c r="K13" s="4">
        <f t="shared" ref="K13" si="11">K12-I13+J13</f>
        <v>8</v>
      </c>
      <c r="O13" s="4">
        <f t="shared" ref="O13" si="12">O12-M13+N13</f>
        <v>68</v>
      </c>
      <c r="S13" s="4">
        <f t="shared" ref="S13" si="13">S12-Q13+R13</f>
        <v>61</v>
      </c>
      <c r="W13" s="4">
        <f t="shared" ref="W13" si="14">W12-U13+V13</f>
        <v>104</v>
      </c>
    </row>
    <row r="14" spans="1:24" s="91" customFormat="1" x14ac:dyDescent="0.25">
      <c r="A14" s="94"/>
      <c r="E14" s="94"/>
      <c r="I14" s="94"/>
      <c r="M14" s="94"/>
      <c r="Q14" s="94"/>
      <c r="U14" s="94"/>
    </row>
    <row r="15" spans="1:24" s="80" customFormat="1" x14ac:dyDescent="0.25">
      <c r="A15" s="81" t="s">
        <v>42</v>
      </c>
      <c r="B15" s="81"/>
      <c r="C15" s="1"/>
      <c r="D15" s="93"/>
      <c r="E15" s="81" t="s">
        <v>44</v>
      </c>
      <c r="F15" s="81"/>
      <c r="G15" s="1"/>
      <c r="H15" s="93"/>
      <c r="I15" s="81" t="s">
        <v>58</v>
      </c>
      <c r="J15" s="81"/>
      <c r="K15" s="72" t="s">
        <v>135</v>
      </c>
      <c r="L15" s="93"/>
      <c r="M15" s="97" t="s">
        <v>32</v>
      </c>
      <c r="N15" s="82"/>
      <c r="O15" s="70"/>
      <c r="P15" s="89"/>
      <c r="Q15" s="97" t="s">
        <v>32</v>
      </c>
      <c r="R15" s="82"/>
      <c r="S15" s="70"/>
      <c r="T15" s="93"/>
      <c r="U15" s="83" t="s">
        <v>52</v>
      </c>
      <c r="V15" s="83"/>
      <c r="W15" s="71"/>
      <c r="X15" s="93"/>
    </row>
    <row r="16" spans="1:24" x14ac:dyDescent="0.25">
      <c r="A16" s="76" t="s">
        <v>1</v>
      </c>
      <c r="B16" s="2" t="s">
        <v>2</v>
      </c>
      <c r="C16" s="2" t="s">
        <v>3</v>
      </c>
      <c r="E16" s="76" t="s">
        <v>1</v>
      </c>
      <c r="F16" s="2" t="s">
        <v>2</v>
      </c>
      <c r="G16" s="2" t="s">
        <v>3</v>
      </c>
      <c r="I16" s="76" t="s">
        <v>1</v>
      </c>
      <c r="J16" s="2" t="s">
        <v>2</v>
      </c>
      <c r="K16" s="2" t="s">
        <v>3</v>
      </c>
      <c r="M16" s="76" t="s">
        <v>1</v>
      </c>
      <c r="N16" s="2" t="s">
        <v>2</v>
      </c>
      <c r="O16" s="2" t="s">
        <v>3</v>
      </c>
      <c r="Q16" s="76" t="s">
        <v>1</v>
      </c>
      <c r="R16" s="2" t="s">
        <v>2</v>
      </c>
      <c r="S16" s="2" t="s">
        <v>3</v>
      </c>
      <c r="U16" s="76" t="s">
        <v>1</v>
      </c>
      <c r="V16" s="2" t="s">
        <v>2</v>
      </c>
      <c r="W16" s="2" t="s">
        <v>3</v>
      </c>
    </row>
    <row r="17" spans="1:24" x14ac:dyDescent="0.25">
      <c r="A17" s="3"/>
      <c r="B17" s="3"/>
      <c r="C17" s="4">
        <v>80</v>
      </c>
      <c r="E17" s="3"/>
      <c r="F17" s="3"/>
      <c r="G17" s="4">
        <v>35</v>
      </c>
      <c r="I17" s="3"/>
      <c r="J17" s="3"/>
      <c r="K17" s="4">
        <v>19</v>
      </c>
      <c r="M17" s="3"/>
      <c r="N17" s="3"/>
      <c r="O17" s="4">
        <v>68</v>
      </c>
      <c r="Q17" s="3"/>
      <c r="R17" s="3"/>
      <c r="S17" s="4">
        <v>68</v>
      </c>
      <c r="U17" s="3"/>
      <c r="V17" s="3"/>
      <c r="W17" s="4">
        <f>4*X17</f>
        <v>104</v>
      </c>
      <c r="X17" s="91">
        <v>26</v>
      </c>
    </row>
    <row r="18" spans="1:24" x14ac:dyDescent="0.25">
      <c r="A18" s="77">
        <v>5</v>
      </c>
      <c r="C18" s="4">
        <f>C17-A18+B18</f>
        <v>75</v>
      </c>
      <c r="G18" s="4">
        <f>G17-E18+F18</f>
        <v>35</v>
      </c>
      <c r="I18" s="77">
        <v>22</v>
      </c>
      <c r="K18" s="4">
        <f>K17-I18+J18</f>
        <v>-3</v>
      </c>
      <c r="O18" s="4">
        <f>O17-M18+N18</f>
        <v>68</v>
      </c>
      <c r="Q18" s="77">
        <v>2</v>
      </c>
      <c r="S18" s="4">
        <f>S17-Q18+R18</f>
        <v>66</v>
      </c>
      <c r="W18" s="4">
        <f>W17-U18+V18</f>
        <v>104</v>
      </c>
    </row>
    <row r="19" spans="1:24" x14ac:dyDescent="0.25">
      <c r="C19" s="4">
        <f t="shared" ref="C19" si="15">C18-A19+B19</f>
        <v>75</v>
      </c>
      <c r="G19" s="4">
        <f t="shared" ref="G19" si="16">G18-E19+F19</f>
        <v>35</v>
      </c>
      <c r="K19" s="4">
        <f t="shared" ref="K19" si="17">K18-I19+J19</f>
        <v>-3</v>
      </c>
      <c r="O19" s="4">
        <f t="shared" ref="O19" si="18">O18-M19+N19</f>
        <v>68</v>
      </c>
      <c r="S19" s="4">
        <f t="shared" ref="S19" si="19">S18-Q19+R19</f>
        <v>66</v>
      </c>
      <c r="W19" s="4">
        <f t="shared" ref="W19" si="20">W18-U19+V19</f>
        <v>104</v>
      </c>
    </row>
    <row r="20" spans="1:24" s="91" customFormat="1" x14ac:dyDescent="0.25">
      <c r="A20" s="94"/>
      <c r="E20" s="94"/>
      <c r="I20" s="94"/>
      <c r="M20" s="94"/>
      <c r="Q20" s="94"/>
      <c r="U20" s="94"/>
    </row>
    <row r="21" spans="1:24" s="80" customFormat="1" x14ac:dyDescent="0.25">
      <c r="A21" s="84" t="s">
        <v>49</v>
      </c>
      <c r="B21" s="84"/>
      <c r="C21" s="74"/>
      <c r="D21" s="93"/>
      <c r="E21" s="84" t="s">
        <v>55</v>
      </c>
      <c r="F21" s="84"/>
      <c r="G21" s="72" t="s">
        <v>135</v>
      </c>
      <c r="H21" s="93"/>
      <c r="I21" s="81" t="s">
        <v>143</v>
      </c>
      <c r="J21" s="81"/>
      <c r="K21" s="72" t="s">
        <v>135</v>
      </c>
      <c r="L21" s="93"/>
      <c r="M21" s="97" t="s">
        <v>32</v>
      </c>
      <c r="N21" s="82"/>
      <c r="O21" s="70"/>
      <c r="P21" s="89"/>
      <c r="Q21" s="97" t="s">
        <v>32</v>
      </c>
      <c r="R21" s="82"/>
      <c r="S21" s="70"/>
      <c r="T21" s="93"/>
      <c r="U21" s="83" t="s">
        <v>53</v>
      </c>
      <c r="V21" s="83"/>
      <c r="W21" s="72" t="s">
        <v>135</v>
      </c>
      <c r="X21" s="93"/>
    </row>
    <row r="22" spans="1:24" x14ac:dyDescent="0.25">
      <c r="A22" s="76" t="s">
        <v>1</v>
      </c>
      <c r="B22" s="2" t="s">
        <v>2</v>
      </c>
      <c r="C22" s="2" t="s">
        <v>3</v>
      </c>
      <c r="E22" s="76" t="s">
        <v>1</v>
      </c>
      <c r="F22" s="2" t="s">
        <v>2</v>
      </c>
      <c r="G22" s="2" t="s">
        <v>3</v>
      </c>
      <c r="I22" s="76" t="s">
        <v>1</v>
      </c>
      <c r="J22" s="2" t="s">
        <v>2</v>
      </c>
      <c r="K22" s="2" t="s">
        <v>3</v>
      </c>
      <c r="M22" s="76" t="s">
        <v>1</v>
      </c>
      <c r="N22" s="2" t="s">
        <v>2</v>
      </c>
      <c r="O22" s="2" t="s">
        <v>3</v>
      </c>
      <c r="Q22" s="76" t="s">
        <v>1</v>
      </c>
      <c r="R22" s="2" t="s">
        <v>2</v>
      </c>
      <c r="S22" s="2" t="s">
        <v>3</v>
      </c>
      <c r="U22" s="76" t="s">
        <v>1</v>
      </c>
      <c r="V22" s="2" t="s">
        <v>2</v>
      </c>
      <c r="W22" s="2" t="s">
        <v>3</v>
      </c>
    </row>
    <row r="23" spans="1:24" x14ac:dyDescent="0.25">
      <c r="A23" s="3"/>
      <c r="B23" s="3"/>
      <c r="C23" s="4">
        <f>10*D23</f>
        <v>110</v>
      </c>
      <c r="D23" s="91">
        <v>11</v>
      </c>
      <c r="E23" s="3"/>
      <c r="F23" s="3"/>
      <c r="G23" s="4">
        <f>10*H23</f>
        <v>110</v>
      </c>
      <c r="H23" s="91">
        <v>11</v>
      </c>
      <c r="I23" s="3"/>
      <c r="J23" s="3"/>
      <c r="K23" s="4">
        <f>3*L23</f>
        <v>51</v>
      </c>
      <c r="L23" s="91">
        <v>17</v>
      </c>
      <c r="M23" s="3"/>
      <c r="N23" s="3"/>
      <c r="O23" s="4">
        <v>68</v>
      </c>
      <c r="Q23" s="3"/>
      <c r="R23" s="3"/>
      <c r="S23" s="4">
        <v>68</v>
      </c>
      <c r="U23" s="3"/>
      <c r="V23" s="3"/>
      <c r="W23" s="4">
        <f>3*X23</f>
        <v>78</v>
      </c>
      <c r="X23" s="91">
        <v>26</v>
      </c>
    </row>
    <row r="24" spans="1:24" x14ac:dyDescent="0.25">
      <c r="C24" s="4">
        <f>C23-A24+B24</f>
        <v>110</v>
      </c>
      <c r="E24" s="77">
        <v>28</v>
      </c>
      <c r="G24" s="4">
        <f>G23-E24+F24</f>
        <v>82</v>
      </c>
      <c r="I24" s="77">
        <v>55</v>
      </c>
      <c r="K24" s="4">
        <f>K23-I24+J24</f>
        <v>-4</v>
      </c>
      <c r="M24" s="77">
        <v>8</v>
      </c>
      <c r="O24" s="4">
        <f>O23-M24+N24</f>
        <v>60</v>
      </c>
      <c r="Q24" s="77">
        <v>17</v>
      </c>
      <c r="S24" s="4">
        <f>S23-Q24+R24</f>
        <v>51</v>
      </c>
      <c r="U24" s="77">
        <v>14</v>
      </c>
      <c r="W24" s="4">
        <f>W23-U24+V24</f>
        <v>64</v>
      </c>
    </row>
    <row r="25" spans="1:24" x14ac:dyDescent="0.25">
      <c r="C25" s="4">
        <f t="shared" ref="C25" si="21">C24-A25+B25</f>
        <v>110</v>
      </c>
      <c r="E25" s="77">
        <v>90</v>
      </c>
      <c r="G25" s="4">
        <f t="shared" ref="G25" si="22">G24-E25+F25</f>
        <v>-8</v>
      </c>
      <c r="K25" s="4">
        <f t="shared" ref="K25" si="23">K24-I25+J25</f>
        <v>-4</v>
      </c>
      <c r="O25" s="4">
        <f t="shared" ref="O25" si="24">O24-M25+N25</f>
        <v>60</v>
      </c>
      <c r="S25" s="4">
        <f t="shared" ref="S25" si="25">S24-Q25+R25</f>
        <v>51</v>
      </c>
      <c r="U25" s="77">
        <v>71</v>
      </c>
      <c r="W25" s="4">
        <f t="shared" ref="W25" si="26">W24-U25+V25</f>
        <v>-7</v>
      </c>
    </row>
    <row r="26" spans="1:24" s="91" customFormat="1" x14ac:dyDescent="0.25">
      <c r="A26" s="94"/>
      <c r="E26" s="94"/>
      <c r="I26" s="94"/>
      <c r="M26" s="94"/>
      <c r="Q26" s="94"/>
      <c r="U26" s="94"/>
    </row>
    <row r="27" spans="1:24" s="80" customFormat="1" x14ac:dyDescent="0.25">
      <c r="A27" s="84" t="s">
        <v>48</v>
      </c>
      <c r="B27" s="84"/>
      <c r="C27" s="75"/>
      <c r="D27" s="95"/>
      <c r="E27" s="84" t="s">
        <v>47</v>
      </c>
      <c r="F27" s="84"/>
      <c r="G27" s="72" t="s">
        <v>135</v>
      </c>
      <c r="H27" s="95"/>
      <c r="I27" s="84" t="s">
        <v>137</v>
      </c>
      <c r="J27" s="84"/>
      <c r="K27" s="72" t="s">
        <v>135</v>
      </c>
      <c r="L27" s="93"/>
      <c r="M27" s="97" t="s">
        <v>32</v>
      </c>
      <c r="N27" s="82"/>
      <c r="O27" s="70"/>
      <c r="P27" s="89"/>
      <c r="Q27" s="97" t="s">
        <v>32</v>
      </c>
      <c r="R27" s="82"/>
      <c r="S27" s="70"/>
      <c r="T27" s="93"/>
      <c r="U27" s="83" t="s">
        <v>54</v>
      </c>
      <c r="V27" s="83"/>
      <c r="W27" s="72" t="s">
        <v>135</v>
      </c>
      <c r="X27" s="93"/>
    </row>
    <row r="28" spans="1:24" x14ac:dyDescent="0.25">
      <c r="A28" s="76" t="s">
        <v>1</v>
      </c>
      <c r="B28" s="2" t="s">
        <v>2</v>
      </c>
      <c r="C28" s="2" t="s">
        <v>3</v>
      </c>
      <c r="E28" s="76" t="s">
        <v>1</v>
      </c>
      <c r="F28" s="2" t="s">
        <v>2</v>
      </c>
      <c r="G28" s="2" t="s">
        <v>3</v>
      </c>
      <c r="I28" s="76" t="s">
        <v>1</v>
      </c>
      <c r="J28" s="2" t="s">
        <v>2</v>
      </c>
      <c r="K28" s="2" t="s">
        <v>3</v>
      </c>
      <c r="M28" s="76" t="s">
        <v>1</v>
      </c>
      <c r="N28" s="2" t="s">
        <v>2</v>
      </c>
      <c r="O28" s="2" t="s">
        <v>3</v>
      </c>
      <c r="Q28" s="76" t="s">
        <v>1</v>
      </c>
      <c r="R28" s="2" t="s">
        <v>2</v>
      </c>
      <c r="S28" s="2" t="s">
        <v>3</v>
      </c>
      <c r="U28" s="76" t="s">
        <v>1</v>
      </c>
      <c r="V28" s="2" t="s">
        <v>2</v>
      </c>
      <c r="W28" s="2" t="s">
        <v>3</v>
      </c>
    </row>
    <row r="29" spans="1:24" x14ac:dyDescent="0.25">
      <c r="A29" s="3"/>
      <c r="B29" s="3"/>
      <c r="C29" s="4">
        <v>36</v>
      </c>
      <c r="E29" s="3"/>
      <c r="F29" s="3"/>
      <c r="G29" s="4">
        <v>36</v>
      </c>
      <c r="I29" s="3"/>
      <c r="J29" s="3"/>
      <c r="K29" s="4">
        <v>36</v>
      </c>
      <c r="M29" s="3"/>
      <c r="N29" s="3"/>
      <c r="O29" s="4">
        <v>68</v>
      </c>
      <c r="Q29" s="3"/>
      <c r="R29" s="3"/>
      <c r="S29" s="4">
        <v>68</v>
      </c>
      <c r="U29" s="3"/>
      <c r="V29" s="3"/>
      <c r="W29" s="4">
        <f>3*X29</f>
        <v>78</v>
      </c>
      <c r="X29" s="91">
        <v>26</v>
      </c>
    </row>
    <row r="30" spans="1:24" x14ac:dyDescent="0.25">
      <c r="C30" s="4">
        <f>C29-A30+B30</f>
        <v>36</v>
      </c>
      <c r="E30" s="77">
        <v>19</v>
      </c>
      <c r="G30" s="4">
        <f>G29-E30+F30</f>
        <v>17</v>
      </c>
      <c r="I30" s="77">
        <v>23</v>
      </c>
      <c r="K30" s="4">
        <f>K29-I30+J30</f>
        <v>13</v>
      </c>
      <c r="M30" s="77">
        <v>4</v>
      </c>
      <c r="O30" s="4">
        <f>O29-M30+N30</f>
        <v>64</v>
      </c>
      <c r="Q30" s="77">
        <v>28</v>
      </c>
      <c r="S30" s="4">
        <f>S29-Q30+R30</f>
        <v>40</v>
      </c>
      <c r="U30" s="77">
        <v>16</v>
      </c>
      <c r="W30" s="4">
        <f>W29-U30+V30</f>
        <v>62</v>
      </c>
    </row>
    <row r="31" spans="1:24" x14ac:dyDescent="0.25">
      <c r="C31" s="4">
        <f t="shared" ref="C31" si="27">C30-A31+B31</f>
        <v>36</v>
      </c>
      <c r="E31" s="77">
        <v>24</v>
      </c>
      <c r="G31" s="4">
        <f t="shared" ref="G31" si="28">G30-E31+F31</f>
        <v>-7</v>
      </c>
      <c r="I31" s="77">
        <v>17</v>
      </c>
      <c r="K31" s="4">
        <f t="shared" ref="K31" si="29">K30-I31+J31</f>
        <v>-4</v>
      </c>
      <c r="O31" s="4">
        <f t="shared" ref="O31" si="30">O30-M31+N31</f>
        <v>64</v>
      </c>
      <c r="S31" s="4">
        <f t="shared" ref="S31" si="31">S30-Q31+R31</f>
        <v>40</v>
      </c>
      <c r="U31" s="77">
        <v>68</v>
      </c>
      <c r="W31" s="4">
        <f t="shared" ref="W31" si="32">W30-U31+V31</f>
        <v>-6</v>
      </c>
    </row>
    <row r="32" spans="1:24" s="91" customFormat="1" x14ac:dyDescent="0.25">
      <c r="A32" s="94"/>
      <c r="E32" s="94"/>
      <c r="I32" s="94"/>
      <c r="M32" s="94"/>
      <c r="Q32" s="94"/>
      <c r="U32" s="94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/>
  </sheetViews>
  <sheetFormatPr defaultRowHeight="15.75" x14ac:dyDescent="0.25"/>
  <cols>
    <col min="1" max="1" width="7.875" style="77" bestFit="1" customWidth="1"/>
    <col min="2" max="2" width="7.375" style="4" customWidth="1"/>
    <col min="3" max="3" width="10.75" style="4" bestFit="1" customWidth="1"/>
    <col min="4" max="4" width="2.875" style="91" customWidth="1"/>
    <col min="5" max="5" width="7.875" style="77" bestFit="1" customWidth="1"/>
    <col min="6" max="6" width="7.375" style="4" customWidth="1"/>
    <col min="7" max="7" width="10.75" style="4" bestFit="1" customWidth="1"/>
    <col min="8" max="8" width="2.875" style="91" customWidth="1"/>
    <col min="9" max="9" width="7.875" style="77" customWidth="1"/>
    <col min="10" max="10" width="7.375" style="4" customWidth="1"/>
    <col min="11" max="11" width="10.75" style="4" bestFit="1" customWidth="1"/>
    <col min="12" max="12" width="2.875" style="91" customWidth="1"/>
    <col min="13" max="13" width="7.875" style="77" bestFit="1" customWidth="1"/>
    <col min="14" max="14" width="7.375" style="4" customWidth="1"/>
    <col min="15" max="15" width="10.75" style="4" bestFit="1" customWidth="1"/>
    <col min="16" max="16" width="2.875" style="91" customWidth="1"/>
    <col min="17" max="17" width="7.875" style="77" bestFit="1" customWidth="1"/>
    <col min="18" max="18" width="7.375" style="4" customWidth="1"/>
    <col min="19" max="19" width="10.75" style="4" bestFit="1" customWidth="1"/>
    <col min="20" max="20" width="2.875" style="91" customWidth="1"/>
    <col min="21" max="21" width="7.875" style="4" bestFit="1" customWidth="1"/>
    <col min="22" max="22" width="7.375" style="4" customWidth="1"/>
    <col min="23" max="23" width="10.75" style="4" bestFit="1" customWidth="1"/>
    <col min="24" max="24" width="3.125" style="91" customWidth="1"/>
    <col min="25" max="16384" width="9" style="4"/>
  </cols>
  <sheetData>
    <row r="1" spans="1:24" s="6" customFormat="1" x14ac:dyDescent="0.25">
      <c r="A1" s="81" t="s">
        <v>138</v>
      </c>
      <c r="C1" s="72" t="s">
        <v>135</v>
      </c>
      <c r="D1" s="89"/>
      <c r="E1" s="85" t="s">
        <v>66</v>
      </c>
      <c r="F1" s="85"/>
      <c r="G1" s="72" t="s">
        <v>135</v>
      </c>
      <c r="H1" s="89"/>
      <c r="I1" s="81" t="s">
        <v>88</v>
      </c>
      <c r="J1" s="81"/>
      <c r="K1" s="72" t="s">
        <v>135</v>
      </c>
      <c r="L1" s="89"/>
      <c r="M1" s="83" t="s">
        <v>65</v>
      </c>
      <c r="N1" s="83"/>
      <c r="O1" s="72" t="s">
        <v>135</v>
      </c>
      <c r="P1" s="89"/>
      <c r="Q1" s="81" t="s">
        <v>56</v>
      </c>
      <c r="R1" s="81"/>
      <c r="S1" s="72" t="s">
        <v>135</v>
      </c>
      <c r="T1" s="89"/>
      <c r="U1" s="81" t="s">
        <v>144</v>
      </c>
      <c r="V1" s="81"/>
      <c r="W1" s="1"/>
      <c r="X1" s="89"/>
    </row>
    <row r="2" spans="1:24" s="1" customFormat="1" x14ac:dyDescent="0.25">
      <c r="A2" s="76" t="s">
        <v>1</v>
      </c>
      <c r="B2" s="2" t="s">
        <v>2</v>
      </c>
      <c r="C2" s="2" t="s">
        <v>3</v>
      </c>
      <c r="D2" s="92"/>
      <c r="E2" s="76" t="s">
        <v>1</v>
      </c>
      <c r="F2" s="2" t="s">
        <v>2</v>
      </c>
      <c r="G2" s="2" t="s">
        <v>3</v>
      </c>
      <c r="H2" s="92"/>
      <c r="I2" s="76" t="s">
        <v>1</v>
      </c>
      <c r="J2" s="2" t="s">
        <v>2</v>
      </c>
      <c r="K2" s="2" t="s">
        <v>3</v>
      </c>
      <c r="L2" s="92"/>
      <c r="M2" s="76" t="s">
        <v>1</v>
      </c>
      <c r="N2" s="2" t="s">
        <v>2</v>
      </c>
      <c r="O2" s="2" t="s">
        <v>3</v>
      </c>
      <c r="P2" s="92"/>
      <c r="Q2" s="76" t="s">
        <v>1</v>
      </c>
      <c r="R2" s="2" t="s">
        <v>2</v>
      </c>
      <c r="S2" s="2" t="s">
        <v>3</v>
      </c>
      <c r="T2" s="92"/>
      <c r="U2" s="76" t="s">
        <v>1</v>
      </c>
      <c r="V2" s="2" t="s">
        <v>2</v>
      </c>
      <c r="W2" s="2" t="s">
        <v>3</v>
      </c>
      <c r="X2" s="92"/>
    </row>
    <row r="3" spans="1:24" x14ac:dyDescent="0.25">
      <c r="A3" s="3"/>
      <c r="B3" s="3"/>
      <c r="C3" s="4">
        <v>8</v>
      </c>
      <c r="E3" s="3"/>
      <c r="F3" s="3"/>
      <c r="G3" s="4">
        <v>25</v>
      </c>
      <c r="I3" s="3"/>
      <c r="J3" s="3"/>
      <c r="K3" s="4">
        <v>51</v>
      </c>
      <c r="M3" s="3"/>
      <c r="N3" s="3"/>
      <c r="O3" s="4">
        <v>4</v>
      </c>
      <c r="Q3" s="99" t="s">
        <v>212</v>
      </c>
      <c r="R3" s="99"/>
      <c r="S3" s="4">
        <v>32</v>
      </c>
      <c r="U3" s="3"/>
      <c r="V3" s="3"/>
      <c r="W3" s="4">
        <v>148</v>
      </c>
    </row>
    <row r="4" spans="1:24" x14ac:dyDescent="0.25">
      <c r="A4" s="77">
        <v>8</v>
      </c>
      <c r="C4" s="4">
        <f>C3-A4+B4</f>
        <v>0</v>
      </c>
      <c r="E4" s="77">
        <v>26</v>
      </c>
      <c r="G4" s="4">
        <f>G3-E4+F4</f>
        <v>-1</v>
      </c>
      <c r="I4" s="77">
        <v>19</v>
      </c>
      <c r="K4" s="4">
        <f>K3-I4+J4</f>
        <v>32</v>
      </c>
      <c r="M4" s="77">
        <v>5</v>
      </c>
      <c r="O4" s="4">
        <f>O3-M4+N4</f>
        <v>-1</v>
      </c>
      <c r="S4" s="4">
        <f>S3-Q4+R4</f>
        <v>32</v>
      </c>
      <c r="U4" s="77">
        <v>11</v>
      </c>
      <c r="W4" s="4">
        <f>W3-U4+V4</f>
        <v>137</v>
      </c>
    </row>
    <row r="5" spans="1:24" x14ac:dyDescent="0.25">
      <c r="C5" s="4">
        <f t="shared" ref="C5:C6" si="0">C4-A5+B5</f>
        <v>0</v>
      </c>
      <c r="G5" s="4">
        <f t="shared" ref="G5:G6" si="1">G4-E5+F5</f>
        <v>-1</v>
      </c>
      <c r="I5" s="77">
        <v>22</v>
      </c>
      <c r="K5" s="4">
        <f t="shared" ref="K5" si="2">K4-I5+J5</f>
        <v>10</v>
      </c>
      <c r="O5" s="4">
        <f t="shared" ref="O5" si="3">O4-M5+N5</f>
        <v>-1</v>
      </c>
      <c r="S5" s="4">
        <f t="shared" ref="S5" si="4">S4-Q5+R5</f>
        <v>32</v>
      </c>
      <c r="U5" s="77"/>
      <c r="W5" s="4">
        <f t="shared" ref="W5" si="5">W4-U5+V5</f>
        <v>137</v>
      </c>
    </row>
    <row r="6" spans="1:24" x14ac:dyDescent="0.25">
      <c r="C6" s="4">
        <f t="shared" si="0"/>
        <v>0</v>
      </c>
      <c r="G6" s="4">
        <f t="shared" si="1"/>
        <v>-1</v>
      </c>
      <c r="I6" s="77">
        <v>17</v>
      </c>
      <c r="K6" s="4">
        <f>K5-I6+J6</f>
        <v>-7</v>
      </c>
      <c r="O6" s="4">
        <f>O5-M6+N6</f>
        <v>-1</v>
      </c>
      <c r="S6" s="4">
        <f>S5-Q6+R6</f>
        <v>32</v>
      </c>
      <c r="U6" s="77"/>
      <c r="W6" s="4">
        <f>W5-U6+V6</f>
        <v>137</v>
      </c>
    </row>
    <row r="7" spans="1:24" s="91" customFormat="1" x14ac:dyDescent="0.25">
      <c r="A7" s="94"/>
      <c r="E7" s="94"/>
      <c r="I7" s="94"/>
      <c r="M7" s="94"/>
      <c r="Q7" s="94"/>
    </row>
    <row r="8" spans="1:24" s="80" customFormat="1" x14ac:dyDescent="0.25">
      <c r="A8" s="81" t="s">
        <v>139</v>
      </c>
      <c r="C8" s="72" t="s">
        <v>135</v>
      </c>
      <c r="D8" s="89"/>
      <c r="E8" s="85" t="s">
        <v>67</v>
      </c>
      <c r="F8" s="85"/>
      <c r="G8" s="72" t="s">
        <v>135</v>
      </c>
      <c r="H8" s="89"/>
      <c r="I8" s="86" t="s">
        <v>46</v>
      </c>
      <c r="J8" s="86"/>
      <c r="K8" s="72" t="s">
        <v>135</v>
      </c>
      <c r="L8" s="89"/>
      <c r="M8" s="83" t="s">
        <v>64</v>
      </c>
      <c r="N8" s="83"/>
      <c r="O8" s="72" t="s">
        <v>135</v>
      </c>
      <c r="P8" s="89"/>
      <c r="Q8" s="81" t="s">
        <v>57</v>
      </c>
      <c r="R8" s="81"/>
      <c r="S8" s="72" t="s">
        <v>135</v>
      </c>
      <c r="T8" s="93"/>
      <c r="U8" s="81" t="s">
        <v>181</v>
      </c>
      <c r="V8" s="81"/>
      <c r="W8" s="72" t="s">
        <v>135</v>
      </c>
      <c r="X8" s="93"/>
    </row>
    <row r="9" spans="1:24" x14ac:dyDescent="0.25">
      <c r="A9" s="76" t="s">
        <v>1</v>
      </c>
      <c r="B9" s="2" t="s">
        <v>2</v>
      </c>
      <c r="C9" s="2" t="s">
        <v>3</v>
      </c>
      <c r="E9" s="76" t="s">
        <v>1</v>
      </c>
      <c r="F9" s="2" t="s">
        <v>2</v>
      </c>
      <c r="G9" s="2" t="s">
        <v>3</v>
      </c>
      <c r="I9" s="76" t="s">
        <v>1</v>
      </c>
      <c r="J9" s="2" t="s">
        <v>2</v>
      </c>
      <c r="K9" s="2" t="s">
        <v>3</v>
      </c>
      <c r="M9" s="76" t="s">
        <v>1</v>
      </c>
      <c r="N9" s="2" t="s">
        <v>2</v>
      </c>
      <c r="O9" s="2" t="s">
        <v>3</v>
      </c>
      <c r="Q9" s="76" t="s">
        <v>1</v>
      </c>
      <c r="R9" s="2" t="s">
        <v>2</v>
      </c>
      <c r="S9" s="2" t="s">
        <v>3</v>
      </c>
      <c r="U9" s="76" t="s">
        <v>1</v>
      </c>
      <c r="V9" s="2" t="s">
        <v>2</v>
      </c>
      <c r="W9" s="2" t="s">
        <v>3</v>
      </c>
    </row>
    <row r="10" spans="1:24" x14ac:dyDescent="0.25">
      <c r="A10" s="3"/>
      <c r="B10" s="3"/>
      <c r="C10" s="4">
        <v>12</v>
      </c>
      <c r="E10" s="3"/>
      <c r="F10" s="3"/>
      <c r="G10" s="4">
        <v>25</v>
      </c>
      <c r="I10" s="3"/>
      <c r="J10" s="3"/>
      <c r="K10" s="4">
        <v>12</v>
      </c>
      <c r="M10" s="3"/>
      <c r="N10" s="3"/>
      <c r="O10" s="4">
        <v>5</v>
      </c>
      <c r="Q10" s="99" t="s">
        <v>212</v>
      </c>
      <c r="R10" s="99"/>
      <c r="S10" s="4">
        <v>13</v>
      </c>
      <c r="U10" s="3"/>
      <c r="V10" s="3"/>
      <c r="W10" s="4">
        <v>13</v>
      </c>
    </row>
    <row r="11" spans="1:24" x14ac:dyDescent="0.25">
      <c r="A11" s="77">
        <v>14</v>
      </c>
      <c r="C11" s="4">
        <f>C10-A11+B11</f>
        <v>-2</v>
      </c>
      <c r="E11" s="77">
        <v>28</v>
      </c>
      <c r="G11" s="4">
        <f>G10-E11+F11</f>
        <v>-3</v>
      </c>
      <c r="I11" s="77">
        <v>14</v>
      </c>
      <c r="K11" s="4">
        <f>K10-I11+J11</f>
        <v>-2</v>
      </c>
      <c r="M11" s="77">
        <v>5</v>
      </c>
      <c r="O11" s="4">
        <f>O10-M11+N11</f>
        <v>0</v>
      </c>
      <c r="S11" s="4">
        <f>S10-Q11+R11</f>
        <v>13</v>
      </c>
      <c r="U11" s="77">
        <v>18</v>
      </c>
      <c r="W11" s="4">
        <f>W10-U11+V11</f>
        <v>-5</v>
      </c>
    </row>
    <row r="12" spans="1:24" x14ac:dyDescent="0.25">
      <c r="C12" s="4">
        <f t="shared" ref="C12" si="6">C11-A12+B12</f>
        <v>-2</v>
      </c>
      <c r="G12" s="4">
        <f t="shared" ref="G12" si="7">G11-E12+F12</f>
        <v>-3</v>
      </c>
      <c r="K12" s="4">
        <f t="shared" ref="K12" si="8">K11-I12+J12</f>
        <v>-2</v>
      </c>
      <c r="O12" s="4">
        <f t="shared" ref="O12" si="9">O11-M12+N12</f>
        <v>0</v>
      </c>
      <c r="S12" s="4">
        <f t="shared" ref="S12" si="10">S11-Q12+R12</f>
        <v>13</v>
      </c>
      <c r="U12" s="77"/>
      <c r="W12" s="4">
        <f t="shared" ref="W12" si="11">W11-U12+V12</f>
        <v>-5</v>
      </c>
    </row>
    <row r="13" spans="1:24" s="91" customFormat="1" x14ac:dyDescent="0.25">
      <c r="A13" s="94"/>
      <c r="E13" s="94"/>
      <c r="I13" s="94"/>
      <c r="M13" s="94"/>
      <c r="Q13" s="94"/>
    </row>
    <row r="14" spans="1:24" s="80" customFormat="1" x14ac:dyDescent="0.25">
      <c r="A14" s="81" t="s">
        <v>140</v>
      </c>
      <c r="C14" s="72" t="s">
        <v>135</v>
      </c>
      <c r="D14" s="89"/>
      <c r="E14" s="85" t="s">
        <v>68</v>
      </c>
      <c r="F14" s="85"/>
      <c r="G14" s="72" t="s">
        <v>135</v>
      </c>
      <c r="H14" s="89"/>
      <c r="I14" s="86" t="s">
        <v>61</v>
      </c>
      <c r="J14" s="86"/>
      <c r="K14" s="72" t="s">
        <v>135</v>
      </c>
      <c r="L14" s="89"/>
      <c r="M14" s="83" t="s">
        <v>63</v>
      </c>
      <c r="N14" s="83"/>
      <c r="O14" s="72" t="s">
        <v>135</v>
      </c>
      <c r="P14" s="89"/>
      <c r="Q14" s="81" t="s">
        <v>147</v>
      </c>
      <c r="R14" s="81"/>
      <c r="S14" s="72" t="s">
        <v>135</v>
      </c>
      <c r="T14" s="93"/>
      <c r="U14" s="81" t="s">
        <v>175</v>
      </c>
      <c r="V14" s="81"/>
      <c r="W14" s="72" t="s">
        <v>135</v>
      </c>
      <c r="X14" s="93"/>
    </row>
    <row r="15" spans="1:24" x14ac:dyDescent="0.25">
      <c r="A15" s="76" t="s">
        <v>1</v>
      </c>
      <c r="B15" s="2" t="s">
        <v>2</v>
      </c>
      <c r="C15" s="2" t="s">
        <v>3</v>
      </c>
      <c r="E15" s="76" t="s">
        <v>1</v>
      </c>
      <c r="F15" s="2" t="s">
        <v>2</v>
      </c>
      <c r="G15" s="2" t="s">
        <v>3</v>
      </c>
      <c r="I15" s="76" t="s">
        <v>1</v>
      </c>
      <c r="J15" s="2" t="s">
        <v>2</v>
      </c>
      <c r="K15" s="2" t="s">
        <v>3</v>
      </c>
      <c r="M15" s="76" t="s">
        <v>1</v>
      </c>
      <c r="N15" s="2" t="s">
        <v>2</v>
      </c>
      <c r="O15" s="2" t="s">
        <v>3</v>
      </c>
      <c r="Q15" s="76" t="s">
        <v>1</v>
      </c>
      <c r="R15" s="2" t="s">
        <v>2</v>
      </c>
      <c r="S15" s="2" t="s">
        <v>3</v>
      </c>
      <c r="U15" s="76" t="s">
        <v>1</v>
      </c>
      <c r="V15" s="2" t="s">
        <v>2</v>
      </c>
      <c r="W15" s="2" t="s">
        <v>3</v>
      </c>
    </row>
    <row r="16" spans="1:24" x14ac:dyDescent="0.25">
      <c r="A16" s="3"/>
      <c r="B16" s="3"/>
      <c r="C16" s="4">
        <v>12</v>
      </c>
      <c r="E16" s="3"/>
      <c r="F16" s="3"/>
      <c r="G16" s="4">
        <v>25</v>
      </c>
      <c r="I16" s="3"/>
      <c r="J16" s="3"/>
      <c r="K16" s="4">
        <v>11</v>
      </c>
      <c r="M16" s="3"/>
      <c r="N16" s="3"/>
      <c r="O16" s="4">
        <v>6</v>
      </c>
      <c r="Q16" s="99" t="s">
        <v>212</v>
      </c>
      <c r="R16" s="99"/>
      <c r="S16" s="4">
        <f>2*T16</f>
        <v>10</v>
      </c>
      <c r="T16" s="91">
        <v>5</v>
      </c>
      <c r="U16" s="3"/>
      <c r="V16" s="3"/>
      <c r="W16" s="4">
        <v>136</v>
      </c>
    </row>
    <row r="17" spans="1:24" x14ac:dyDescent="0.25">
      <c r="A17" s="77">
        <v>14</v>
      </c>
      <c r="C17" s="4">
        <f>C16-A17+B17</f>
        <v>-2</v>
      </c>
      <c r="E17" s="77">
        <v>25</v>
      </c>
      <c r="G17" s="4">
        <f>G16-E17+F17</f>
        <v>0</v>
      </c>
      <c r="I17" s="77">
        <v>11</v>
      </c>
      <c r="K17" s="4">
        <f>K16-I17+J17</f>
        <v>0</v>
      </c>
      <c r="M17" s="77">
        <v>7</v>
      </c>
      <c r="O17" s="4">
        <f>O16-M17+N17</f>
        <v>-1</v>
      </c>
      <c r="S17" s="4">
        <f>S16-Q17+R17</f>
        <v>10</v>
      </c>
      <c r="U17" s="77">
        <v>136</v>
      </c>
      <c r="W17" s="4">
        <f>W16-U17+V17</f>
        <v>0</v>
      </c>
    </row>
    <row r="18" spans="1:24" x14ac:dyDescent="0.25">
      <c r="C18" s="4">
        <f t="shared" ref="C18" si="12">C17-A18+B18</f>
        <v>-2</v>
      </c>
      <c r="G18" s="4">
        <f t="shared" ref="G18" si="13">G17-E18+F18</f>
        <v>0</v>
      </c>
      <c r="K18" s="4">
        <f t="shared" ref="K18" si="14">K17-I18+J18</f>
        <v>0</v>
      </c>
      <c r="O18" s="4">
        <f t="shared" ref="O18" si="15">O17-M18+N18</f>
        <v>-1</v>
      </c>
      <c r="S18" s="4">
        <f t="shared" ref="S18" si="16">S17-Q18+R18</f>
        <v>10</v>
      </c>
      <c r="U18" s="77"/>
      <c r="W18" s="4">
        <f t="shared" ref="W18" si="17">W17-U18+V18</f>
        <v>0</v>
      </c>
    </row>
    <row r="19" spans="1:24" s="91" customFormat="1" x14ac:dyDescent="0.25">
      <c r="A19" s="94"/>
      <c r="E19" s="94"/>
      <c r="I19" s="94"/>
      <c r="J19" s="96"/>
      <c r="M19" s="94"/>
      <c r="Q19" s="94"/>
    </row>
    <row r="20" spans="1:24" s="80" customFormat="1" x14ac:dyDescent="0.25">
      <c r="A20" s="81" t="s">
        <v>141</v>
      </c>
      <c r="C20" s="72" t="s">
        <v>135</v>
      </c>
      <c r="D20" s="89"/>
      <c r="E20" s="85" t="s">
        <v>69</v>
      </c>
      <c r="F20" s="85"/>
      <c r="G20" s="72" t="s">
        <v>135</v>
      </c>
      <c r="H20" s="89"/>
      <c r="I20" s="86" t="s">
        <v>60</v>
      </c>
      <c r="J20" s="86"/>
      <c r="K20" s="72" t="s">
        <v>135</v>
      </c>
      <c r="L20" s="89"/>
      <c r="M20" s="83" t="s">
        <v>62</v>
      </c>
      <c r="N20" s="83"/>
      <c r="O20" s="72" t="s">
        <v>135</v>
      </c>
      <c r="P20" s="89"/>
      <c r="Q20" s="83" t="s">
        <v>136</v>
      </c>
      <c r="R20" s="83"/>
      <c r="S20" s="72" t="s">
        <v>135</v>
      </c>
      <c r="T20" s="93"/>
      <c r="U20" s="81" t="s">
        <v>176</v>
      </c>
      <c r="V20" s="81"/>
      <c r="W20" s="72" t="s">
        <v>135</v>
      </c>
      <c r="X20" s="93"/>
    </row>
    <row r="21" spans="1:24" x14ac:dyDescent="0.25">
      <c r="A21" s="76" t="s">
        <v>1</v>
      </c>
      <c r="B21" s="2" t="s">
        <v>2</v>
      </c>
      <c r="C21" s="2" t="s">
        <v>3</v>
      </c>
      <c r="E21" s="76" t="s">
        <v>1</v>
      </c>
      <c r="F21" s="2" t="s">
        <v>2</v>
      </c>
      <c r="G21" s="2" t="s">
        <v>3</v>
      </c>
      <c r="I21" s="76" t="s">
        <v>1</v>
      </c>
      <c r="J21" s="2" t="s">
        <v>2</v>
      </c>
      <c r="K21" s="2" t="s">
        <v>3</v>
      </c>
      <c r="M21" s="76" t="s">
        <v>1</v>
      </c>
      <c r="N21" s="2" t="s">
        <v>2</v>
      </c>
      <c r="O21" s="2" t="s">
        <v>3</v>
      </c>
      <c r="Q21" s="76" t="s">
        <v>1</v>
      </c>
      <c r="R21" s="2" t="s">
        <v>2</v>
      </c>
      <c r="S21" s="2" t="s">
        <v>3</v>
      </c>
      <c r="U21" s="76" t="s">
        <v>1</v>
      </c>
      <c r="V21" s="2" t="s">
        <v>2</v>
      </c>
      <c r="W21" s="2" t="s">
        <v>3</v>
      </c>
    </row>
    <row r="22" spans="1:24" x14ac:dyDescent="0.25">
      <c r="A22" s="3"/>
      <c r="B22" s="3"/>
      <c r="C22" s="4">
        <v>12</v>
      </c>
      <c r="E22" s="3"/>
      <c r="F22" s="3"/>
      <c r="G22" s="4">
        <v>15</v>
      </c>
      <c r="I22" s="3"/>
      <c r="J22" s="3"/>
      <c r="K22" s="4">
        <v>9</v>
      </c>
      <c r="M22" s="3"/>
      <c r="N22" s="3"/>
      <c r="O22" s="4">
        <v>3</v>
      </c>
      <c r="Q22" s="3"/>
      <c r="R22" s="3"/>
      <c r="S22" s="4">
        <v>7</v>
      </c>
      <c r="U22" s="3"/>
      <c r="V22" s="3"/>
      <c r="W22" s="4">
        <v>136</v>
      </c>
    </row>
    <row r="23" spans="1:24" x14ac:dyDescent="0.25">
      <c r="A23" s="77">
        <v>22</v>
      </c>
      <c r="C23" s="4">
        <f>C22-A23+B23</f>
        <v>-10</v>
      </c>
      <c r="E23" s="77">
        <v>17</v>
      </c>
      <c r="G23" s="4">
        <f>G22-E23+F23</f>
        <v>-2</v>
      </c>
      <c r="I23" s="77">
        <v>12</v>
      </c>
      <c r="K23" s="4">
        <f>K22-I23+J23</f>
        <v>-3</v>
      </c>
      <c r="M23" s="77">
        <v>6</v>
      </c>
      <c r="O23" s="4">
        <f>O22-M23+N23</f>
        <v>-3</v>
      </c>
      <c r="Q23" s="77">
        <v>10</v>
      </c>
      <c r="S23" s="4">
        <f>S22-Q23+R23</f>
        <v>-3</v>
      </c>
      <c r="U23" s="77">
        <v>132</v>
      </c>
      <c r="W23" s="4">
        <f>W22-U23+V23</f>
        <v>4</v>
      </c>
    </row>
    <row r="24" spans="1:24" x14ac:dyDescent="0.25">
      <c r="C24" s="4">
        <f t="shared" ref="C24" si="18">C23-A24+B24</f>
        <v>-10</v>
      </c>
      <c r="G24" s="4">
        <f t="shared" ref="G24" si="19">G23-E24+F24</f>
        <v>-2</v>
      </c>
      <c r="K24" s="4">
        <f t="shared" ref="K24" si="20">K23-I24+J24</f>
        <v>-3</v>
      </c>
      <c r="O24" s="4">
        <f t="shared" ref="O24" si="21">O23-M24+N24</f>
        <v>-3</v>
      </c>
      <c r="S24" s="4">
        <f t="shared" ref="S24" si="22">S23-Q24+R24</f>
        <v>-3</v>
      </c>
      <c r="U24" s="77">
        <v>4</v>
      </c>
      <c r="W24" s="4">
        <f t="shared" ref="W24" si="23">W23-U24+V24</f>
        <v>0</v>
      </c>
    </row>
    <row r="25" spans="1:24" s="91" customFormat="1" x14ac:dyDescent="0.25">
      <c r="A25" s="94"/>
      <c r="E25" s="94"/>
      <c r="I25" s="94"/>
      <c r="M25" s="94"/>
      <c r="Q25" s="94"/>
    </row>
    <row r="26" spans="1:24" s="80" customFormat="1" x14ac:dyDescent="0.25">
      <c r="A26" s="81" t="s">
        <v>142</v>
      </c>
      <c r="C26" s="72" t="s">
        <v>135</v>
      </c>
      <c r="D26" s="89"/>
      <c r="E26" s="87" t="s">
        <v>209</v>
      </c>
      <c r="F26" s="87"/>
      <c r="G26" s="73"/>
      <c r="H26" s="89"/>
      <c r="I26" s="87" t="s">
        <v>210</v>
      </c>
      <c r="J26" s="87"/>
      <c r="K26" s="73"/>
      <c r="L26" s="89" t="s">
        <v>208</v>
      </c>
      <c r="M26" s="87" t="s">
        <v>211</v>
      </c>
      <c r="N26" s="87"/>
      <c r="O26" s="73"/>
      <c r="P26" s="89"/>
      <c r="Q26" s="87" t="s">
        <v>59</v>
      </c>
      <c r="R26" s="87"/>
      <c r="S26" s="98" t="s">
        <v>213</v>
      </c>
      <c r="T26" s="93"/>
      <c r="U26" s="81" t="s">
        <v>177</v>
      </c>
      <c r="V26" s="81"/>
      <c r="W26" s="72" t="s">
        <v>135</v>
      </c>
      <c r="X26" s="93"/>
    </row>
    <row r="27" spans="1:24" x14ac:dyDescent="0.25">
      <c r="A27" s="76" t="s">
        <v>1</v>
      </c>
      <c r="B27" s="2" t="s">
        <v>2</v>
      </c>
      <c r="C27" s="2" t="s">
        <v>3</v>
      </c>
      <c r="E27" s="76" t="s">
        <v>1</v>
      </c>
      <c r="F27" s="2" t="s">
        <v>2</v>
      </c>
      <c r="G27" s="2" t="s">
        <v>3</v>
      </c>
      <c r="I27" s="76" t="s">
        <v>1</v>
      </c>
      <c r="J27" s="2" t="s">
        <v>2</v>
      </c>
      <c r="K27" s="2" t="s">
        <v>3</v>
      </c>
      <c r="M27" s="76" t="s">
        <v>1</v>
      </c>
      <c r="N27" s="2" t="s">
        <v>2</v>
      </c>
      <c r="O27" s="2" t="s">
        <v>3</v>
      </c>
      <c r="Q27" s="76" t="s">
        <v>1</v>
      </c>
      <c r="R27" s="2" t="s">
        <v>2</v>
      </c>
      <c r="S27" s="2" t="s">
        <v>3</v>
      </c>
      <c r="U27" s="76" t="s">
        <v>1</v>
      </c>
      <c r="V27" s="2" t="s">
        <v>2</v>
      </c>
      <c r="W27" s="2" t="s">
        <v>3</v>
      </c>
    </row>
    <row r="28" spans="1:24" x14ac:dyDescent="0.25">
      <c r="A28" s="3"/>
      <c r="B28" s="3"/>
      <c r="C28" s="4">
        <v>8</v>
      </c>
      <c r="E28" s="3"/>
      <c r="F28" s="3"/>
      <c r="G28" s="4">
        <v>5</v>
      </c>
      <c r="H28" s="91">
        <v>5</v>
      </c>
      <c r="I28" s="3"/>
      <c r="J28" s="3"/>
      <c r="K28" s="4">
        <f>4*L28</f>
        <v>44</v>
      </c>
      <c r="L28" s="91">
        <v>11</v>
      </c>
      <c r="M28" s="3"/>
      <c r="N28" s="3"/>
      <c r="O28" s="4">
        <f>3*P28</f>
        <v>78</v>
      </c>
      <c r="P28" s="91">
        <v>26</v>
      </c>
      <c r="Q28" s="3"/>
      <c r="R28" s="3"/>
      <c r="S28" s="4">
        <v>13</v>
      </c>
      <c r="U28" s="3"/>
      <c r="V28" s="3"/>
      <c r="W28" s="4">
        <v>136</v>
      </c>
    </row>
    <row r="29" spans="1:24" x14ac:dyDescent="0.25">
      <c r="A29" s="77">
        <v>9</v>
      </c>
      <c r="C29" s="4">
        <f>C28-A29+B29</f>
        <v>-1</v>
      </c>
      <c r="G29" s="4">
        <f>G28-E29+F29</f>
        <v>5</v>
      </c>
      <c r="K29" s="4">
        <f>K28-I29+J29</f>
        <v>44</v>
      </c>
      <c r="O29" s="4">
        <f>O28-M29+N29</f>
        <v>78</v>
      </c>
      <c r="S29" s="4">
        <f>S28-Q29+R29</f>
        <v>13</v>
      </c>
      <c r="U29" s="77">
        <v>19</v>
      </c>
      <c r="W29" s="4">
        <f>W28-U29+V29</f>
        <v>117</v>
      </c>
    </row>
    <row r="30" spans="1:24" x14ac:dyDescent="0.25">
      <c r="C30" s="4">
        <f t="shared" ref="C30" si="24">C29-A30+B30</f>
        <v>-1</v>
      </c>
      <c r="G30" s="4">
        <f t="shared" ref="G30" si="25">G29-E30+F30</f>
        <v>5</v>
      </c>
      <c r="K30" s="4">
        <f t="shared" ref="K30" si="26">K29-I30+J30</f>
        <v>44</v>
      </c>
      <c r="O30" s="4">
        <f t="shared" ref="O30" si="27">O29-M30+N30</f>
        <v>78</v>
      </c>
      <c r="S30" s="4">
        <f t="shared" ref="S30" si="28">S29-Q30+R30</f>
        <v>13</v>
      </c>
      <c r="U30" s="77">
        <v>121</v>
      </c>
      <c r="W30" s="4">
        <f t="shared" ref="W30" si="29">W29-U30+V30</f>
        <v>-4</v>
      </c>
    </row>
    <row r="31" spans="1:24" s="91" customFormat="1" x14ac:dyDescent="0.25">
      <c r="A31" s="94"/>
      <c r="E31" s="94"/>
      <c r="I31" s="94"/>
      <c r="M31" s="94"/>
      <c r="Q31" s="94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10.75" style="4" bestFit="1" customWidth="1"/>
    <col min="2" max="2" width="4.375" style="4" bestFit="1" customWidth="1"/>
    <col min="3" max="3" width="5" style="4" bestFit="1" customWidth="1"/>
    <col min="4" max="7" width="11.875" style="4" bestFit="1" customWidth="1"/>
    <col min="8" max="8" width="9" style="4"/>
    <col min="9" max="9" width="8.625" style="1" bestFit="1" customWidth="1"/>
    <col min="10" max="15" width="2.875" style="4" bestFit="1" customWidth="1"/>
    <col min="16" max="17" width="11.875" style="4" bestFit="1" customWidth="1"/>
    <col min="18" max="16384" width="9" style="4"/>
  </cols>
  <sheetData>
    <row r="1" spans="1:15" s="1" customFormat="1" ht="16.5" thickBot="1" x14ac:dyDescent="0.3">
      <c r="A1" s="5" t="s">
        <v>8</v>
      </c>
      <c r="B1" s="5"/>
      <c r="C1" s="5"/>
      <c r="D1" s="5"/>
      <c r="E1" s="5"/>
      <c r="F1" s="5"/>
      <c r="G1" s="5"/>
    </row>
    <row r="2" spans="1:15" s="1" customFormat="1" ht="17.25" thickTop="1" thickBot="1" x14ac:dyDescent="0.3">
      <c r="A2" s="1" t="s">
        <v>7</v>
      </c>
      <c r="B2" s="1" t="s">
        <v>5</v>
      </c>
      <c r="C2" s="1" t="s">
        <v>6</v>
      </c>
      <c r="D2" s="1" t="s">
        <v>9</v>
      </c>
      <c r="E2" s="1" t="s">
        <v>180</v>
      </c>
      <c r="F2" s="1" t="s">
        <v>10</v>
      </c>
      <c r="G2" s="1" t="s">
        <v>11</v>
      </c>
      <c r="I2" s="66" t="s">
        <v>128</v>
      </c>
      <c r="J2" s="67" t="s">
        <v>129</v>
      </c>
      <c r="K2" s="67" t="s">
        <v>130</v>
      </c>
      <c r="L2" s="67" t="s">
        <v>131</v>
      </c>
      <c r="M2" s="67" t="s">
        <v>132</v>
      </c>
      <c r="N2" s="67" t="s">
        <v>133</v>
      </c>
      <c r="O2" s="68" t="s">
        <v>134</v>
      </c>
    </row>
    <row r="3" spans="1:15" x14ac:dyDescent="0.25">
      <c r="A3" s="4">
        <v>9</v>
      </c>
      <c r="B3" s="4">
        <f t="shared" ref="B3:B27" ca="1" si="0">RANDBETWEEN(1,20)</f>
        <v>4</v>
      </c>
      <c r="C3" s="4">
        <f t="shared" ref="C3:C27" ca="1" si="1">B3+A3</f>
        <v>13</v>
      </c>
      <c r="D3" s="4" t="str">
        <f t="shared" ref="D3:D27" ca="1" si="2">IF(C3&gt;17,"Yes","No")</f>
        <v>No</v>
      </c>
      <c r="E3" s="4" t="str">
        <f t="shared" ref="E3:E27" ca="1" si="3">IF(C3&gt;18,"Yes","No")</f>
        <v>No</v>
      </c>
      <c r="F3" s="4" t="str">
        <f t="shared" ref="F3:F27" ca="1" si="4">IF(C3&gt;19,"Yes","No")</f>
        <v>No</v>
      </c>
      <c r="G3" s="4" t="str">
        <f ca="1">IF(C3&gt;22,"Yes","No")</f>
        <v>No</v>
      </c>
      <c r="I3" s="63" t="s">
        <v>103</v>
      </c>
      <c r="J3" s="64">
        <f ca="1">RANDBETWEEN(1,3)</f>
        <v>1</v>
      </c>
      <c r="K3" s="64">
        <f ca="1">RANDBETWEEN(1,3)+RANDBETWEEN(1,3)</f>
        <v>2</v>
      </c>
      <c r="L3" s="64">
        <f ca="1">RANDBETWEEN(1,3)+RANDBETWEEN(1,3)+RANDBETWEEN(1,3)</f>
        <v>5</v>
      </c>
      <c r="M3" s="64">
        <f ca="1">RANDBETWEEN(1,3)+RANDBETWEEN(1,3)+RANDBETWEEN(1,3)+RANDBETWEEN(1,3)</f>
        <v>7</v>
      </c>
      <c r="N3" s="64">
        <f ca="1">RANDBETWEEN(1,3)+RANDBETWEEN(1,3)+RANDBETWEEN(1,3)+RANDBETWEEN(1,3)+RANDBETWEEN(1,3)</f>
        <v>10</v>
      </c>
      <c r="O3" s="65">
        <f ca="1">RANDBETWEEN(1,3)+RANDBETWEEN(1,3)+RANDBETWEEN(1,3)+RANDBETWEEN(1,3)+RANDBETWEEN(1,3)+RANDBETWEEN(1,3)</f>
        <v>15</v>
      </c>
    </row>
    <row r="4" spans="1:15" x14ac:dyDescent="0.25">
      <c r="A4" s="4">
        <v>9</v>
      </c>
      <c r="B4" s="4">
        <f t="shared" ca="1" si="0"/>
        <v>17</v>
      </c>
      <c r="C4" s="4">
        <f t="shared" ca="1" si="1"/>
        <v>26</v>
      </c>
      <c r="D4" s="4" t="str">
        <f t="shared" ca="1" si="2"/>
        <v>Yes</v>
      </c>
      <c r="E4" s="4" t="str">
        <f t="shared" ca="1" si="3"/>
        <v>Yes</v>
      </c>
      <c r="F4" s="4" t="str">
        <f t="shared" ca="1" si="4"/>
        <v>Yes</v>
      </c>
      <c r="G4" s="4" t="str">
        <f t="shared" ref="G4:G27" ca="1" si="5">IF(C4&gt;22,"Yes","No")</f>
        <v>Yes</v>
      </c>
      <c r="I4" s="57" t="s">
        <v>101</v>
      </c>
      <c r="J4" s="58">
        <f ca="1">RANDBETWEEN(1,4)</f>
        <v>3</v>
      </c>
      <c r="K4" s="58">
        <f ca="1">RANDBETWEEN(1,4)+RANDBETWEEN(1,4)</f>
        <v>7</v>
      </c>
      <c r="L4" s="58">
        <f ca="1">RANDBETWEEN(1,4)+RANDBETWEEN(1,4)+RANDBETWEEN(1,4)</f>
        <v>8</v>
      </c>
      <c r="M4" s="58">
        <f ca="1">RANDBETWEEN(1,4)+RANDBETWEEN(1,4)+RANDBETWEEN(1,4)+RANDBETWEEN(1,4)</f>
        <v>12</v>
      </c>
      <c r="N4" s="58">
        <f ca="1">RANDBETWEEN(1,4)+RANDBETWEEN(1,4)+RANDBETWEEN(1,4)+RANDBETWEEN(1,4)+RANDBETWEEN(1,4)</f>
        <v>14</v>
      </c>
      <c r="O4" s="59">
        <f ca="1">RANDBETWEEN(1,4)+RANDBETWEEN(1,4)+RANDBETWEEN(1,4)+RANDBETWEEN(1,4)+RANDBETWEEN(1,4)+RANDBETWEEN(1,4)</f>
        <v>12</v>
      </c>
    </row>
    <row r="5" spans="1:15" x14ac:dyDescent="0.25">
      <c r="A5" s="4">
        <v>9</v>
      </c>
      <c r="B5" s="4">
        <f t="shared" ca="1" si="0"/>
        <v>2</v>
      </c>
      <c r="C5" s="4">
        <f t="shared" ca="1" si="1"/>
        <v>11</v>
      </c>
      <c r="D5" s="4" t="str">
        <f t="shared" ca="1" si="2"/>
        <v>No</v>
      </c>
      <c r="E5" s="4" t="str">
        <f t="shared" ca="1" si="3"/>
        <v>No</v>
      </c>
      <c r="F5" s="4" t="str">
        <f t="shared" ca="1" si="4"/>
        <v>No</v>
      </c>
      <c r="G5" s="4" t="str">
        <f t="shared" ca="1" si="5"/>
        <v>No</v>
      </c>
      <c r="I5" s="57" t="s">
        <v>99</v>
      </c>
      <c r="J5" s="58">
        <f ca="1">RANDBETWEEN(1,6)</f>
        <v>5</v>
      </c>
      <c r="K5" s="58">
        <f ca="1">RANDBETWEEN(1,6)+RANDBETWEEN(1,6)</f>
        <v>3</v>
      </c>
      <c r="L5" s="58">
        <f ca="1">RANDBETWEEN(1,6)+RANDBETWEEN(1,6)+RANDBETWEEN(1,6)</f>
        <v>7</v>
      </c>
      <c r="M5" s="58">
        <f ca="1">RANDBETWEEN(1,6)+RANDBETWEEN(1,6)+RANDBETWEEN(1,6)+RANDBETWEEN(1,6)</f>
        <v>15</v>
      </c>
      <c r="N5" s="58">
        <f ca="1">RANDBETWEEN(1,6)+RANDBETWEEN(1,6)+RANDBETWEEN(1,6)+RANDBETWEEN(1,6)+RANDBETWEEN(1,6)</f>
        <v>25</v>
      </c>
      <c r="O5" s="59">
        <f ca="1">RANDBETWEEN(1,6)+RANDBETWEEN(1,6)+RANDBETWEEN(1,6)+RANDBETWEEN(1,6)+RANDBETWEEN(1,6)+RANDBETWEEN(1,6)</f>
        <v>26</v>
      </c>
    </row>
    <row r="6" spans="1:15" x14ac:dyDescent="0.25">
      <c r="A6" s="4">
        <v>9</v>
      </c>
      <c r="B6" s="4">
        <f t="shared" ca="1" si="0"/>
        <v>3</v>
      </c>
      <c r="C6" s="4">
        <f t="shared" ca="1" si="1"/>
        <v>12</v>
      </c>
      <c r="D6" s="4" t="str">
        <f t="shared" ca="1" si="2"/>
        <v>No</v>
      </c>
      <c r="E6" s="4" t="str">
        <f t="shared" ca="1" si="3"/>
        <v>No</v>
      </c>
      <c r="F6" s="4" t="str">
        <f t="shared" ca="1" si="4"/>
        <v>No</v>
      </c>
      <c r="G6" s="4" t="str">
        <f t="shared" ca="1" si="5"/>
        <v>No</v>
      </c>
      <c r="I6" s="57" t="s">
        <v>97</v>
      </c>
      <c r="J6" s="58">
        <f ca="1">RANDBETWEEN(1,8)</f>
        <v>6</v>
      </c>
      <c r="K6" s="58">
        <f ca="1">RANDBETWEEN(1,8)+RANDBETWEEN(1,8)</f>
        <v>10</v>
      </c>
      <c r="L6" s="58">
        <f ca="1">RANDBETWEEN(1,8)+RANDBETWEEN(1,8)+RANDBETWEEN(1,8)</f>
        <v>12</v>
      </c>
      <c r="M6" s="58">
        <f ca="1">RANDBETWEEN(1,8)+RANDBETWEEN(1,8)+RANDBETWEEN(1,8)+RANDBETWEEN(1,8)</f>
        <v>12</v>
      </c>
      <c r="N6" s="58">
        <f ca="1">RANDBETWEEN(1,8)+RANDBETWEEN(1,8)+RANDBETWEEN(1,8)+RANDBETWEEN(1,8)+RANDBETWEEN(1,8)</f>
        <v>33</v>
      </c>
      <c r="O6" s="59">
        <f ca="1">RANDBETWEEN(1,8)+RANDBETWEEN(1,8)+RANDBETWEEN(1,8)+RANDBETWEEN(1,8)+RANDBETWEEN(1,8)+RANDBETWEEN(1,8)</f>
        <v>20</v>
      </c>
    </row>
    <row r="7" spans="1:15" x14ac:dyDescent="0.25">
      <c r="A7" s="4">
        <v>9</v>
      </c>
      <c r="B7" s="4">
        <f t="shared" ca="1" si="0"/>
        <v>7</v>
      </c>
      <c r="C7" s="4">
        <f t="shared" ca="1" si="1"/>
        <v>16</v>
      </c>
      <c r="D7" s="4" t="str">
        <f t="shared" ca="1" si="2"/>
        <v>No</v>
      </c>
      <c r="E7" s="4" t="str">
        <f t="shared" ca="1" si="3"/>
        <v>No</v>
      </c>
      <c r="F7" s="4" t="str">
        <f t="shared" ca="1" si="4"/>
        <v>No</v>
      </c>
      <c r="G7" s="4" t="str">
        <f t="shared" ca="1" si="5"/>
        <v>No</v>
      </c>
      <c r="I7" s="57" t="s">
        <v>95</v>
      </c>
      <c r="J7" s="58">
        <f ca="1">RANDBETWEEN(1,10)</f>
        <v>7</v>
      </c>
      <c r="K7" s="58">
        <f ca="1">RANDBETWEEN(1,10)+RANDBETWEEN(1,10)</f>
        <v>6</v>
      </c>
      <c r="L7" s="58">
        <f ca="1">RANDBETWEEN(1,10)+RANDBETWEEN(1,10)+RANDBETWEEN(1,10)</f>
        <v>11</v>
      </c>
      <c r="M7" s="58">
        <f ca="1">RANDBETWEEN(1,10)+RANDBETWEEN(1,10)+RANDBETWEEN(1,10)+RANDBETWEEN(1,10)</f>
        <v>14</v>
      </c>
      <c r="N7" s="58">
        <f ca="1">RANDBETWEEN(1,10)+RANDBETWEEN(1,10)+RANDBETWEEN(1,10)+RANDBETWEEN(1,10)+RANDBETWEEN(1,10)</f>
        <v>35</v>
      </c>
      <c r="O7" s="59">
        <f ca="1">RANDBETWEEN(1,10)+RANDBETWEEN(1,10)+RANDBETWEEN(1,10)+RANDBETWEEN(1,10)+RANDBETWEEN(1,10)+RANDBETWEEN(1,10)</f>
        <v>27</v>
      </c>
    </row>
    <row r="8" spans="1:15" x14ac:dyDescent="0.25">
      <c r="A8" s="4">
        <v>9</v>
      </c>
      <c r="B8" s="4">
        <f t="shared" ca="1" si="0"/>
        <v>19</v>
      </c>
      <c r="C8" s="4">
        <f t="shared" ca="1" si="1"/>
        <v>28</v>
      </c>
      <c r="D8" s="4" t="str">
        <f t="shared" ca="1" si="2"/>
        <v>Yes</v>
      </c>
      <c r="E8" s="4" t="str">
        <f t="shared" ca="1" si="3"/>
        <v>Yes</v>
      </c>
      <c r="F8" s="4" t="str">
        <f t="shared" ca="1" si="4"/>
        <v>Yes</v>
      </c>
      <c r="G8" s="4" t="str">
        <f t="shared" ca="1" si="5"/>
        <v>Yes</v>
      </c>
      <c r="I8" s="57" t="s">
        <v>93</v>
      </c>
      <c r="J8" s="58">
        <f ca="1">RANDBETWEEN(1,12)</f>
        <v>12</v>
      </c>
      <c r="K8" s="58">
        <f ca="1">RANDBETWEEN(1,12)+RANDBETWEEN(1,12)</f>
        <v>20</v>
      </c>
      <c r="L8" s="58">
        <f ca="1">RANDBETWEEN(1,12)+RANDBETWEEN(1,12)+RANDBETWEEN(1,12)</f>
        <v>18</v>
      </c>
      <c r="M8" s="58">
        <f ca="1">RANDBETWEEN(1,12)+RANDBETWEEN(1,12)+RANDBETWEEN(1,12)+RANDBETWEEN(1,12)</f>
        <v>18</v>
      </c>
      <c r="N8" s="58">
        <f ca="1">RANDBETWEEN(1,12)+RANDBETWEEN(1,12)+RANDBETWEEN(1,12)+RANDBETWEEN(1,12)+RANDBETWEEN(1,12)</f>
        <v>43</v>
      </c>
      <c r="O8" s="59">
        <f ca="1">RANDBETWEEN(1,12)+RANDBETWEEN(1,12)+RANDBETWEEN(1,12)+RANDBETWEEN(1,12)+RANDBETWEEN(1,12)+RANDBETWEEN(1,12)</f>
        <v>50</v>
      </c>
    </row>
    <row r="9" spans="1:15" ht="16.5" thickBot="1" x14ac:dyDescent="0.3">
      <c r="A9" s="4">
        <v>9</v>
      </c>
      <c r="B9" s="4">
        <f t="shared" ca="1" si="0"/>
        <v>5</v>
      </c>
      <c r="C9" s="4">
        <f t="shared" ca="1" si="1"/>
        <v>14</v>
      </c>
      <c r="D9" s="4" t="str">
        <f t="shared" ca="1" si="2"/>
        <v>No</v>
      </c>
      <c r="E9" s="4" t="str">
        <f t="shared" ca="1" si="3"/>
        <v>No</v>
      </c>
      <c r="F9" s="4" t="str">
        <f t="shared" ca="1" si="4"/>
        <v>No</v>
      </c>
      <c r="G9" s="4" t="str">
        <f t="shared" ca="1" si="5"/>
        <v>No</v>
      </c>
      <c r="I9" s="60" t="s">
        <v>91</v>
      </c>
      <c r="J9" s="61">
        <f ca="1">RANDBETWEEN(1,20)</f>
        <v>11</v>
      </c>
      <c r="K9" s="61">
        <f ca="1">RANDBETWEEN(1,20)+RANDBETWEEN(1,20)</f>
        <v>19</v>
      </c>
      <c r="L9" s="61">
        <f ca="1">RANDBETWEEN(1,20)+RANDBETWEEN(1,20)+RANDBETWEEN(1,20)</f>
        <v>27</v>
      </c>
      <c r="M9" s="61">
        <f ca="1">RANDBETWEEN(1,20)+RANDBETWEEN(1,20)+RANDBETWEEN(1,20)+RANDBETWEEN(1,20)</f>
        <v>53</v>
      </c>
      <c r="N9" s="61">
        <f ca="1">RANDBETWEEN(1,20)+RANDBETWEEN(1,20)+RANDBETWEEN(1,20)+RANDBETWEEN(1,20)+RANDBETWEEN(1,20)</f>
        <v>49</v>
      </c>
      <c r="O9" s="62">
        <f ca="1">RANDBETWEEN(1,20)+RANDBETWEEN(1,20)+RANDBETWEEN(1,20)+RANDBETWEEN(1,20)+RANDBETWEEN(1,20)+RANDBETWEEN(1,20)</f>
        <v>63</v>
      </c>
    </row>
    <row r="10" spans="1:15" ht="16.5" thickTop="1" x14ac:dyDescent="0.25">
      <c r="A10" s="4">
        <v>9</v>
      </c>
      <c r="B10" s="4">
        <f t="shared" ca="1" si="0"/>
        <v>3</v>
      </c>
      <c r="C10" s="4">
        <f t="shared" ca="1" si="1"/>
        <v>12</v>
      </c>
      <c r="D10" s="4" t="str">
        <f t="shared" ca="1" si="2"/>
        <v>No</v>
      </c>
      <c r="E10" s="4" t="str">
        <f t="shared" ca="1" si="3"/>
        <v>No</v>
      </c>
      <c r="F10" s="4" t="str">
        <f t="shared" ca="1" si="4"/>
        <v>No</v>
      </c>
      <c r="G10" s="4" t="str">
        <f t="shared" ca="1" si="5"/>
        <v>No</v>
      </c>
      <c r="J10" s="1"/>
      <c r="K10" s="1"/>
      <c r="L10" s="1"/>
      <c r="M10" s="1"/>
      <c r="N10" s="1"/>
    </row>
    <row r="11" spans="1:15" x14ac:dyDescent="0.25">
      <c r="A11" s="4">
        <v>9</v>
      </c>
      <c r="B11" s="4">
        <f t="shared" ca="1" si="0"/>
        <v>7</v>
      </c>
      <c r="C11" s="4">
        <f t="shared" ca="1" si="1"/>
        <v>16</v>
      </c>
      <c r="D11" s="4" t="str">
        <f t="shared" ca="1" si="2"/>
        <v>No</v>
      </c>
      <c r="E11" s="4" t="str">
        <f t="shared" ca="1" si="3"/>
        <v>No</v>
      </c>
      <c r="F11" s="4" t="str">
        <f t="shared" ca="1" si="4"/>
        <v>No</v>
      </c>
      <c r="G11" s="4" t="str">
        <f t="shared" ca="1" si="5"/>
        <v>No</v>
      </c>
      <c r="J11" s="1"/>
      <c r="K11" s="1"/>
      <c r="L11" s="1"/>
      <c r="M11" s="1"/>
      <c r="N11" s="1"/>
    </row>
    <row r="12" spans="1:15" x14ac:dyDescent="0.25">
      <c r="A12" s="4">
        <v>9</v>
      </c>
      <c r="B12" s="4">
        <f t="shared" ca="1" si="0"/>
        <v>7</v>
      </c>
      <c r="C12" s="4">
        <f t="shared" ca="1" si="1"/>
        <v>16</v>
      </c>
      <c r="D12" s="4" t="str">
        <f t="shared" ca="1" si="2"/>
        <v>No</v>
      </c>
      <c r="E12" s="4" t="str">
        <f t="shared" ca="1" si="3"/>
        <v>No</v>
      </c>
      <c r="F12" s="4" t="str">
        <f t="shared" ca="1" si="4"/>
        <v>No</v>
      </c>
      <c r="G12" s="4" t="str">
        <f t="shared" ca="1" si="5"/>
        <v>No</v>
      </c>
      <c r="J12" s="1"/>
      <c r="K12" s="1"/>
      <c r="L12" s="1"/>
      <c r="M12" s="1"/>
      <c r="N12" s="1"/>
    </row>
    <row r="13" spans="1:15" x14ac:dyDescent="0.25">
      <c r="A13" s="4">
        <v>9</v>
      </c>
      <c r="B13" s="4">
        <f t="shared" ca="1" si="0"/>
        <v>19</v>
      </c>
      <c r="C13" s="4">
        <f t="shared" ca="1" si="1"/>
        <v>28</v>
      </c>
      <c r="D13" s="4" t="str">
        <f t="shared" ca="1" si="2"/>
        <v>Yes</v>
      </c>
      <c r="E13" s="4" t="str">
        <f t="shared" ca="1" si="3"/>
        <v>Yes</v>
      </c>
      <c r="F13" s="4" t="str">
        <f t="shared" ca="1" si="4"/>
        <v>Yes</v>
      </c>
      <c r="G13" s="4" t="str">
        <f t="shared" ca="1" si="5"/>
        <v>Yes</v>
      </c>
      <c r="J13" s="1"/>
      <c r="K13" s="1"/>
      <c r="L13" s="1"/>
      <c r="M13" s="1"/>
      <c r="N13" s="1"/>
    </row>
    <row r="14" spans="1:15" x14ac:dyDescent="0.25">
      <c r="A14" s="4">
        <v>9</v>
      </c>
      <c r="B14" s="4">
        <f t="shared" ca="1" si="0"/>
        <v>1</v>
      </c>
      <c r="C14" s="4">
        <f t="shared" ca="1" si="1"/>
        <v>10</v>
      </c>
      <c r="D14" s="4" t="str">
        <f t="shared" ca="1" si="2"/>
        <v>No</v>
      </c>
      <c r="E14" s="4" t="str">
        <f t="shared" ca="1" si="3"/>
        <v>No</v>
      </c>
      <c r="F14" s="4" t="str">
        <f t="shared" ca="1" si="4"/>
        <v>No</v>
      </c>
      <c r="G14" s="4" t="str">
        <f t="shared" ca="1" si="5"/>
        <v>No</v>
      </c>
      <c r="J14" s="1"/>
      <c r="K14" s="1"/>
      <c r="L14" s="1"/>
      <c r="M14" s="1"/>
      <c r="N14" s="1"/>
    </row>
    <row r="15" spans="1:15" x14ac:dyDescent="0.25">
      <c r="A15" s="4">
        <v>9</v>
      </c>
      <c r="B15" s="4">
        <f t="shared" ca="1" si="0"/>
        <v>8</v>
      </c>
      <c r="C15" s="4">
        <f t="shared" ca="1" si="1"/>
        <v>17</v>
      </c>
      <c r="D15" s="4" t="str">
        <f t="shared" ca="1" si="2"/>
        <v>No</v>
      </c>
      <c r="E15" s="4" t="str">
        <f t="shared" ca="1" si="3"/>
        <v>No</v>
      </c>
      <c r="F15" s="4" t="str">
        <f t="shared" ca="1" si="4"/>
        <v>No</v>
      </c>
      <c r="G15" s="4" t="str">
        <f t="shared" ca="1" si="5"/>
        <v>No</v>
      </c>
      <c r="J15" s="1"/>
      <c r="K15" s="1"/>
      <c r="L15" s="1"/>
      <c r="M15" s="1"/>
      <c r="N15" s="1"/>
    </row>
    <row r="16" spans="1:15" x14ac:dyDescent="0.25">
      <c r="A16" s="4">
        <v>9</v>
      </c>
      <c r="B16" s="4">
        <f t="shared" ca="1" si="0"/>
        <v>14</v>
      </c>
      <c r="C16" s="4">
        <f t="shared" ca="1" si="1"/>
        <v>23</v>
      </c>
      <c r="D16" s="4" t="str">
        <f t="shared" ca="1" si="2"/>
        <v>Yes</v>
      </c>
      <c r="E16" s="4" t="str">
        <f t="shared" ca="1" si="3"/>
        <v>Yes</v>
      </c>
      <c r="F16" s="4" t="str">
        <f t="shared" ca="1" si="4"/>
        <v>Yes</v>
      </c>
      <c r="G16" s="4" t="str">
        <f t="shared" ca="1" si="5"/>
        <v>Yes</v>
      </c>
      <c r="J16" s="1"/>
      <c r="K16" s="1"/>
      <c r="L16" s="1"/>
      <c r="M16" s="1"/>
      <c r="N16" s="1"/>
    </row>
    <row r="17" spans="1:14" x14ac:dyDescent="0.25">
      <c r="A17" s="4">
        <v>9</v>
      </c>
      <c r="B17" s="4">
        <f t="shared" ca="1" si="0"/>
        <v>1</v>
      </c>
      <c r="C17" s="4">
        <f t="shared" ca="1" si="1"/>
        <v>10</v>
      </c>
      <c r="D17" s="4" t="str">
        <f t="shared" ca="1" si="2"/>
        <v>No</v>
      </c>
      <c r="E17" s="4" t="str">
        <f t="shared" ca="1" si="3"/>
        <v>No</v>
      </c>
      <c r="F17" s="4" t="str">
        <f t="shared" ca="1" si="4"/>
        <v>No</v>
      </c>
      <c r="G17" s="4" t="str">
        <f t="shared" ca="1" si="5"/>
        <v>No</v>
      </c>
      <c r="J17" s="1"/>
      <c r="K17" s="1"/>
      <c r="L17" s="1"/>
      <c r="M17" s="1"/>
      <c r="N17" s="1"/>
    </row>
    <row r="18" spans="1:14" x14ac:dyDescent="0.25">
      <c r="A18" s="4">
        <v>9</v>
      </c>
      <c r="B18" s="4">
        <f t="shared" ca="1" si="0"/>
        <v>2</v>
      </c>
      <c r="C18" s="4">
        <f t="shared" ca="1" si="1"/>
        <v>11</v>
      </c>
      <c r="D18" s="4" t="str">
        <f t="shared" ca="1" si="2"/>
        <v>No</v>
      </c>
      <c r="E18" s="4" t="str">
        <f t="shared" ca="1" si="3"/>
        <v>No</v>
      </c>
      <c r="F18" s="4" t="str">
        <f t="shared" ca="1" si="4"/>
        <v>No</v>
      </c>
      <c r="G18" s="4" t="str">
        <f t="shared" ca="1" si="5"/>
        <v>No</v>
      </c>
      <c r="J18" s="1"/>
      <c r="K18" s="1"/>
      <c r="L18" s="1"/>
      <c r="M18" s="1"/>
      <c r="N18" s="1"/>
    </row>
    <row r="19" spans="1:14" x14ac:dyDescent="0.25">
      <c r="A19" s="4">
        <v>9</v>
      </c>
      <c r="B19" s="4">
        <f t="shared" ca="1" si="0"/>
        <v>8</v>
      </c>
      <c r="C19" s="4">
        <f t="shared" ca="1" si="1"/>
        <v>17</v>
      </c>
      <c r="D19" s="4" t="str">
        <f t="shared" ca="1" si="2"/>
        <v>No</v>
      </c>
      <c r="E19" s="4" t="str">
        <f t="shared" ca="1" si="3"/>
        <v>No</v>
      </c>
      <c r="F19" s="4" t="str">
        <f t="shared" ca="1" si="4"/>
        <v>No</v>
      </c>
      <c r="G19" s="4" t="str">
        <f t="shared" ca="1" si="5"/>
        <v>No</v>
      </c>
      <c r="J19" s="1"/>
      <c r="K19" s="1"/>
      <c r="L19" s="1"/>
      <c r="M19" s="1"/>
      <c r="N19" s="1"/>
    </row>
    <row r="20" spans="1:14" x14ac:dyDescent="0.25">
      <c r="A20" s="4">
        <v>9</v>
      </c>
      <c r="B20" s="4">
        <f t="shared" ca="1" si="0"/>
        <v>16</v>
      </c>
      <c r="C20" s="4">
        <f t="shared" ca="1" si="1"/>
        <v>25</v>
      </c>
      <c r="D20" s="4" t="str">
        <f t="shared" ca="1" si="2"/>
        <v>Yes</v>
      </c>
      <c r="E20" s="4" t="str">
        <f t="shared" ca="1" si="3"/>
        <v>Yes</v>
      </c>
      <c r="F20" s="4" t="str">
        <f t="shared" ca="1" si="4"/>
        <v>Yes</v>
      </c>
      <c r="G20" s="4" t="str">
        <f t="shared" ca="1" si="5"/>
        <v>Yes</v>
      </c>
      <c r="J20" s="1"/>
      <c r="K20" s="1"/>
      <c r="L20" s="1"/>
      <c r="M20" s="1"/>
      <c r="N20" s="1"/>
    </row>
    <row r="21" spans="1:14" x14ac:dyDescent="0.25">
      <c r="A21" s="4">
        <v>9</v>
      </c>
      <c r="B21" s="4">
        <f t="shared" ca="1" si="0"/>
        <v>20</v>
      </c>
      <c r="C21" s="4">
        <f t="shared" ca="1" si="1"/>
        <v>29</v>
      </c>
      <c r="D21" s="4" t="str">
        <f t="shared" ca="1" si="2"/>
        <v>Yes</v>
      </c>
      <c r="E21" s="4" t="str">
        <f t="shared" ca="1" si="3"/>
        <v>Yes</v>
      </c>
      <c r="F21" s="4" t="str">
        <f t="shared" ca="1" si="4"/>
        <v>Yes</v>
      </c>
      <c r="G21" s="4" t="str">
        <f t="shared" ca="1" si="5"/>
        <v>Yes</v>
      </c>
      <c r="J21" s="1"/>
      <c r="K21" s="1"/>
      <c r="L21" s="1"/>
      <c r="M21" s="1"/>
      <c r="N21" s="1"/>
    </row>
    <row r="22" spans="1:14" x14ac:dyDescent="0.25">
      <c r="A22" s="4">
        <v>9</v>
      </c>
      <c r="B22" s="4">
        <f t="shared" ca="1" si="0"/>
        <v>6</v>
      </c>
      <c r="C22" s="4">
        <f t="shared" ca="1" si="1"/>
        <v>15</v>
      </c>
      <c r="D22" s="4" t="str">
        <f t="shared" ca="1" si="2"/>
        <v>No</v>
      </c>
      <c r="E22" s="4" t="str">
        <f t="shared" ca="1" si="3"/>
        <v>No</v>
      </c>
      <c r="F22" s="4" t="str">
        <f t="shared" ca="1" si="4"/>
        <v>No</v>
      </c>
      <c r="G22" s="4" t="str">
        <f t="shared" ca="1" si="5"/>
        <v>No</v>
      </c>
      <c r="J22" s="1"/>
      <c r="K22" s="1"/>
      <c r="L22" s="1"/>
      <c r="M22" s="1"/>
      <c r="N22" s="1"/>
    </row>
    <row r="23" spans="1:14" x14ac:dyDescent="0.25">
      <c r="A23" s="4">
        <v>9</v>
      </c>
      <c r="B23" s="4">
        <f t="shared" ca="1" si="0"/>
        <v>11</v>
      </c>
      <c r="C23" s="4">
        <f t="shared" ca="1" si="1"/>
        <v>20</v>
      </c>
      <c r="D23" s="4" t="str">
        <f t="shared" ca="1" si="2"/>
        <v>Yes</v>
      </c>
      <c r="E23" s="4" t="str">
        <f t="shared" ca="1" si="3"/>
        <v>Yes</v>
      </c>
      <c r="F23" s="4" t="str">
        <f t="shared" ca="1" si="4"/>
        <v>Yes</v>
      </c>
      <c r="G23" s="4" t="str">
        <f t="shared" ca="1" si="5"/>
        <v>No</v>
      </c>
      <c r="J23" s="1"/>
      <c r="K23" s="1"/>
      <c r="L23" s="1"/>
      <c r="M23" s="1"/>
      <c r="N23" s="1"/>
    </row>
    <row r="24" spans="1:14" x14ac:dyDescent="0.25">
      <c r="A24" s="4">
        <v>9</v>
      </c>
      <c r="B24" s="4">
        <f t="shared" ca="1" si="0"/>
        <v>11</v>
      </c>
      <c r="C24" s="4">
        <f t="shared" ca="1" si="1"/>
        <v>20</v>
      </c>
      <c r="D24" s="4" t="str">
        <f t="shared" ca="1" si="2"/>
        <v>Yes</v>
      </c>
      <c r="E24" s="4" t="str">
        <f t="shared" ca="1" si="3"/>
        <v>Yes</v>
      </c>
      <c r="F24" s="4" t="str">
        <f t="shared" ca="1" si="4"/>
        <v>Yes</v>
      </c>
      <c r="G24" s="4" t="str">
        <f t="shared" ca="1" si="5"/>
        <v>No</v>
      </c>
      <c r="J24" s="1"/>
      <c r="K24" s="1"/>
      <c r="L24" s="1"/>
      <c r="M24" s="1"/>
      <c r="N24" s="1"/>
    </row>
    <row r="25" spans="1:14" x14ac:dyDescent="0.25">
      <c r="A25" s="4">
        <v>9</v>
      </c>
      <c r="B25" s="4">
        <f t="shared" ca="1" si="0"/>
        <v>10</v>
      </c>
      <c r="C25" s="4">
        <f t="shared" ca="1" si="1"/>
        <v>19</v>
      </c>
      <c r="D25" s="4" t="str">
        <f t="shared" ca="1" si="2"/>
        <v>Yes</v>
      </c>
      <c r="E25" s="4" t="str">
        <f t="shared" ca="1" si="3"/>
        <v>Yes</v>
      </c>
      <c r="F25" s="4" t="str">
        <f t="shared" ca="1" si="4"/>
        <v>No</v>
      </c>
      <c r="G25" s="4" t="str">
        <f t="shared" ca="1" si="5"/>
        <v>No</v>
      </c>
      <c r="J25" s="1"/>
      <c r="K25" s="1"/>
      <c r="L25" s="1"/>
      <c r="M25" s="1"/>
      <c r="N25" s="1"/>
    </row>
    <row r="26" spans="1:14" x14ac:dyDescent="0.25">
      <c r="A26" s="4">
        <v>9</v>
      </c>
      <c r="B26" s="4">
        <f t="shared" ca="1" si="0"/>
        <v>10</v>
      </c>
      <c r="C26" s="4">
        <f t="shared" ca="1" si="1"/>
        <v>19</v>
      </c>
      <c r="D26" s="4" t="str">
        <f t="shared" ca="1" si="2"/>
        <v>Yes</v>
      </c>
      <c r="E26" s="4" t="str">
        <f t="shared" ca="1" si="3"/>
        <v>Yes</v>
      </c>
      <c r="F26" s="4" t="str">
        <f t="shared" ca="1" si="4"/>
        <v>No</v>
      </c>
      <c r="G26" s="4" t="str">
        <f t="shared" ca="1" si="5"/>
        <v>No</v>
      </c>
      <c r="J26" s="1"/>
      <c r="K26" s="1"/>
      <c r="L26" s="1"/>
      <c r="M26" s="1"/>
      <c r="N26" s="1"/>
    </row>
    <row r="27" spans="1:14" x14ac:dyDescent="0.25">
      <c r="A27" s="4">
        <v>9</v>
      </c>
      <c r="B27" s="4">
        <f t="shared" ca="1" si="0"/>
        <v>1</v>
      </c>
      <c r="C27" s="4">
        <f t="shared" ca="1" si="1"/>
        <v>10</v>
      </c>
      <c r="D27" s="4" t="str">
        <f t="shared" ca="1" si="2"/>
        <v>No</v>
      </c>
      <c r="E27" s="4" t="str">
        <f t="shared" ca="1" si="3"/>
        <v>No</v>
      </c>
      <c r="F27" s="4" t="str">
        <f t="shared" ca="1" si="4"/>
        <v>No</v>
      </c>
      <c r="G27" s="4" t="str">
        <f t="shared" ca="1" si="5"/>
        <v>No</v>
      </c>
      <c r="J27" s="1"/>
      <c r="K27" s="1"/>
      <c r="L27" s="1"/>
      <c r="M27" s="1"/>
      <c r="N27" s="1"/>
    </row>
    <row r="28" spans="1:14" x14ac:dyDescent="0.25">
      <c r="J28" s="1"/>
      <c r="K28" s="1"/>
      <c r="L28" s="1"/>
      <c r="M28" s="1"/>
      <c r="N28" s="1"/>
    </row>
    <row r="29" spans="1:14" x14ac:dyDescent="0.25">
      <c r="J29" s="1"/>
      <c r="K29" s="1"/>
      <c r="L29" s="1"/>
      <c r="M29" s="1"/>
      <c r="N29" s="1"/>
    </row>
    <row r="30" spans="1:14" x14ac:dyDescent="0.25">
      <c r="J30" s="1"/>
      <c r="K30" s="1"/>
      <c r="L30" s="1"/>
      <c r="M30" s="1"/>
      <c r="N30" s="1"/>
    </row>
    <row r="31" spans="1:14" x14ac:dyDescent="0.25">
      <c r="J31" s="1"/>
      <c r="K31" s="1"/>
      <c r="L31" s="1"/>
      <c r="M31" s="1"/>
      <c r="N31" s="1"/>
    </row>
    <row r="32" spans="1:14" x14ac:dyDescent="0.25">
      <c r="J32" s="1"/>
      <c r="K32" s="1"/>
      <c r="L32" s="1"/>
      <c r="M32" s="1"/>
      <c r="N32" s="1"/>
    </row>
    <row r="33" spans="10:14" x14ac:dyDescent="0.25">
      <c r="J33" s="1"/>
      <c r="K33" s="1"/>
      <c r="L33" s="1"/>
      <c r="M33" s="1"/>
      <c r="N33" s="1"/>
    </row>
    <row r="34" spans="10:14" x14ac:dyDescent="0.25">
      <c r="J34" s="1"/>
      <c r="K34" s="1"/>
      <c r="L34" s="1"/>
      <c r="M34" s="1"/>
      <c r="N34" s="1"/>
    </row>
    <row r="35" spans="10:14" x14ac:dyDescent="0.25">
      <c r="J35" s="1"/>
      <c r="K35" s="1"/>
      <c r="L35" s="1"/>
      <c r="M35" s="1"/>
      <c r="N35" s="1"/>
    </row>
    <row r="36" spans="10:14" x14ac:dyDescent="0.25">
      <c r="J36" s="1"/>
      <c r="K36" s="1"/>
      <c r="L36" s="1"/>
      <c r="M36" s="1"/>
      <c r="N36" s="1"/>
    </row>
    <row r="37" spans="10:14" x14ac:dyDescent="0.25">
      <c r="J37" s="1"/>
      <c r="K37" s="1"/>
      <c r="L37" s="1"/>
      <c r="M37" s="1"/>
      <c r="N37" s="1"/>
    </row>
  </sheetData>
  <sortState ref="I3:N37">
    <sortCondition ref="I3:I37"/>
  </sortState>
  <conditionalFormatting sqref="D3:G27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Parties 1</vt:lpstr>
      <vt:lpstr>Parties 2</vt:lpstr>
      <vt:lpstr>Hits &amp; Misses</vt:lpstr>
      <vt:lpstr>Hero HPs</vt:lpstr>
      <vt:lpstr>Villain HPs I</vt:lpstr>
      <vt:lpstr>Villain HPs II</vt:lpstr>
      <vt:lpstr>Saves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2011-08-19T15:48:34Z</cp:lastPrinted>
  <dcterms:created xsi:type="dcterms:W3CDTF">2011-08-12T18:00:42Z</dcterms:created>
  <dcterms:modified xsi:type="dcterms:W3CDTF">2015-04-03T03:57:15Z</dcterms:modified>
</cp:coreProperties>
</file>